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<sst xmlns="http://schemas.openxmlformats.org/spreadsheetml/2006/main" count="910" uniqueCount="276">
  <si>
    <t>Dział</t>
  </si>
  <si>
    <t>Rozdział</t>
  </si>
  <si>
    <t>Paragraf</t>
  </si>
  <si>
    <t>Treść</t>
  </si>
  <si>
    <t>Wartość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</si>
  <si>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</si>
  <si>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</si>
  <si>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</si>
  <si>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</si>
  <si>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</si>
  <si>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</si>
  <si>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01010</t>
  </si>
  <si>
    <t>Infrastruktura wodociągowa i sanitacyjna wsi</t>
  </si>
  <si>
    <t>4260</t>
  </si>
  <si>
    <t>Zakup energii</t>
  </si>
  <si>
    <t>4300</t>
  </si>
  <si>
    <t>Zakup usług pozostałych</t>
  </si>
  <si>
    <t>4430</t>
  </si>
  <si>
    <t>Różne opłaty i składki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</si>
  <si>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</si>
  <si>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</si>
  <si>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</si>
  <si>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</si>
  <si>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</si>
  <si>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</si>
  <si>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</si>
  <si>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</si>
  <si>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</si>
  <si>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</si>
  <si>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</si>
  <si>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</si>
  <si>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</si>
  <si>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</si>
  <si>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</si>
  <si>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</si>
  <si>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600</t>
  </si>
  <si>
    <t>Transport i łączność</t>
  </si>
  <si>
    <t>60016</t>
  </si>
  <si>
    <t>Drogi publiczne gminne</t>
  </si>
  <si>
    <t>4270</t>
  </si>
  <si>
    <t>Zakup usług remontowych</t>
  </si>
  <si>
    <t>6060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</si>
  <si>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</si>
  <si>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</si>
  <si>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</si>
  <si>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</si>
  <si>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</si>
  <si>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</si>
  <si>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</si>
  <si>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</si>
  <si>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</si>
  <si>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</si>
  <si>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</si>
  <si>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</si>
  <si>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</si>
  <si>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4040</t>
  </si>
  <si>
    <t>Dodatkowe wynagrodzenie roczne</t>
  </si>
  <si>
    <t>75022</t>
  </si>
  <si>
    <t>Rady gmin (miast i miast na prawach powiatu)</t>
  </si>
  <si>
    <t>3030</t>
  </si>
  <si>
    <t xml:space="preserve">Różne wydatki na rzecz osób fizycznych </t>
  </si>
  <si>
    <t>4360</t>
  </si>
  <si>
    <t>Opłaty z tytułu zakupu usług telekomunikacyjnych</t>
  </si>
  <si>
    <t>75023</t>
  </si>
  <si>
    <t>Urzędy gmin (miast i miast na prawach powiatu)</t>
  </si>
  <si>
    <t>3020</t>
  </si>
  <si>
    <t>Wydatki osobowe niezaliczone do wynagrodzeń</t>
  </si>
  <si>
    <t>4140</t>
  </si>
  <si>
    <t>Wpłaty na Państwowy Fundusz Rehabilitacji Osób Niepełnosprawnych</t>
  </si>
  <si>
    <t>4170</t>
  </si>
  <si>
    <t>Wynagrodzenia bezosobowe</t>
  </si>
  <si>
    <t>4280</t>
  </si>
  <si>
    <t>Zakup usług zdrowotnych</t>
  </si>
  <si>
    <t>4410</t>
  </si>
  <si>
    <t>Podróże służbowe krajowe</t>
  </si>
  <si>
    <t>4420</t>
  </si>
  <si>
    <t>Podróże służbowe zagraniczne</t>
  </si>
  <si>
    <t>4440</t>
  </si>
  <si>
    <t>Odpisy na zakładowy fundusz świadczeń socjalnych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</si>
  <si>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</si>
  <si>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</si>
  <si>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</si>
  <si>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</si>
  <si>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</si>
  <si>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</si>
  <si>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</si>
  <si>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</si>
  <si>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</si>
  <si>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</si>
  <si>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</si>
  <si>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</si>
  <si>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</si>
  <si>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</si>
  <si>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</si>
  <si>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</si>
  <si>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</si>
  <si>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</si>
  <si>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</si>
  <si>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</si>
  <si>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</si>
  <si>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75421</t>
  </si>
  <si>
    <t>Zarządzanie kryzysowe</t>
  </si>
  <si>
    <t>4810</t>
  </si>
  <si>
    <t>Rezerwy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</si>
  <si>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</si>
  <si>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</si>
  <si>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</si>
  <si>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</si>
  <si>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</si>
  <si>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</si>
  <si>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</si>
  <si>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</si>
  <si>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</si>
  <si>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</si>
  <si>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</si>
  <si>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</si>
  <si>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</si>
  <si>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</si>
  <si>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4240</t>
  </si>
  <si>
    <t>Zakup środków dydaktycznych i książek</t>
  </si>
  <si>
    <t>4400</t>
  </si>
  <si>
    <t>Opłaty za administrowanie i czynsze za budynki, lokale i pomieszczenia garażowe</t>
  </si>
  <si>
    <t>4480</t>
  </si>
  <si>
    <t>Podatek od nieruchomości</t>
  </si>
  <si>
    <t>80103</t>
  </si>
  <si>
    <t>Oddziały przedszkolne w szkołach podstawowych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</si>
  <si>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</si>
  <si>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</si>
  <si>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</si>
  <si>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</si>
  <si>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2540</t>
  </si>
  <si>
    <t>Dotacja podmiotowa z budżetu dla niepublicznej jednostki systemu oświaty</t>
  </si>
  <si>
    <t>2590</t>
  </si>
  <si>
    <t>Dotacja podmiotowa z budżetu dla publicznej jednostki systemu oświaty prowadzonej przez osobę prawną inną niż jednostka samorządu terytorialnego lub przez osobę fizyczną</t>
  </si>
  <si>
    <t>4330</t>
  </si>
  <si>
    <t>Zakup usług przez jednostki samorządu terytorialnego od innych jednostek samorządu terytorialnego</t>
  </si>
  <si>
    <t>80110</t>
  </si>
  <si>
    <t>Gimnazja</t>
  </si>
  <si>
    <t>80113</t>
  </si>
  <si>
    <t>Dowożenie uczniów do szkół</t>
  </si>
  <si>
    <t>Zespoły obsługi ekonomiczno-administracyjnej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</si>
  <si>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</si>
  <si>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</si>
  <si>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</si>
  <si>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</si>
  <si>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</si>
  <si>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</si>
  <si>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</si>
  <si>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851</t>
  </si>
  <si>
    <t>Ochrona zdrowia</t>
  </si>
  <si>
    <t>6300</t>
  </si>
  <si>
    <t>Dotacja celowa na pomoc finansową udzielaną między jednostkami samorządu terytorialnego na dofinansowanie własnych zadań inwestycyjnych i zakupów inwestycyjnych</t>
  </si>
  <si>
    <t>85141</t>
  </si>
  <si>
    <t>Ratownictwo medyczne</t>
  </si>
  <si>
    <t>85153</t>
  </si>
  <si>
    <t>Zwalczanie narkomanii</t>
  </si>
  <si>
    <t>85154</t>
  </si>
  <si>
    <t>Przeciwdziałanie alkoholizmowi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</si>
  <si>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</si>
  <si>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</si>
  <si>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85195</t>
  </si>
  <si>
    <t>852</t>
  </si>
  <si>
    <t>Pomoc społeczna</t>
  </si>
  <si>
    <t>85202</t>
  </si>
  <si>
    <t>Domy pomocy społecznej</t>
  </si>
  <si>
    <t>3110</t>
  </si>
  <si>
    <t>Świadczenia społeczne</t>
  </si>
  <si>
    <t>85205</t>
  </si>
  <si>
    <t>Zadania w zakresie przeciwdziałania przemocy w rodzinie</t>
  </si>
  <si>
    <t>Wspieranie rodziny</t>
  </si>
  <si>
    <t>Świadczenia rodzinne, świadczenia z funduszu alimentacyjnego oraz składki na ubezpieczenia emerytalne i rentowe z ubezpieczenia społecznego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</si>
  <si>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</si>
  <si>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</si>
  <si>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</si>
  <si>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</si>
  <si>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</si>
  <si>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</si>
  <si>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</si>
  <si>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</si>
  <si>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</si>
  <si>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</si>
  <si>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</si>
  <si>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</si>
  <si>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</si>
  <si>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</si>
  <si>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</si>
  <si>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</si>
  <si>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</si>
  <si>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</si>
  <si>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853</t>
  </si>
  <si>
    <t>Pozostałe zadania w zakresie polityki społecznej</t>
  </si>
  <si>
    <t>85311</t>
  </si>
  <si>
    <t>Rehabilitacja zawodowa i społeczna osób niepełnosprawnych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</si>
  <si>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</si>
  <si>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</si>
  <si>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</si>
  <si>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</si>
  <si>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</si>
  <si>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</si>
  <si>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</si>
  <si>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</si>
  <si>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85446</t>
  </si>
  <si>
    <t>900</t>
  </si>
  <si>
    <t>Gospodarka komunalna i ochrona środowiska</t>
  </si>
  <si>
    <t>90001</t>
  </si>
  <si>
    <t>Gospodarka ściekowa i ochrona wód</t>
  </si>
  <si>
    <t>2650</t>
  </si>
  <si>
    <t>Dotacja przedmiotowa z budżetu dla samorządowego zakładu budżetowego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</si>
  <si>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</si>
  <si>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</si>
  <si>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</si>
  <si>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</si>
  <si>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</si>
  <si>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</si>
  <si>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</si>
  <si>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</si>
  <si>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</si>
  <si>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</si>
  <si>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</si>
  <si>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</si>
  <si>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</si>
  <si>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</si>
  <si>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</si>
  <si>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</si>
  <si>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</si>
  <si>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</si>
  <si>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</si>
  <si>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</si>
  <si>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</si>
  <si>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</si>
  <si>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</si>
  <si>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</si>
  <si>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</si>
  <si>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</si>
  <si>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</si>
  <si>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% wyk.</t>
  </si>
  <si>
    <t>WYDATKI - wykonanie na 30.06.2017 r.</t>
  </si>
  <si>
    <t>Wykonanie na 30.06.2017 r.</t>
  </si>
  <si>
    <t>60014</t>
  </si>
  <si>
    <t xml:space="preserve">Drogi publiczne powiatowe </t>
  </si>
  <si>
    <t>75085</t>
  </si>
  <si>
    <t>4530</t>
  </si>
  <si>
    <t>6230</t>
  </si>
  <si>
    <t xml:space="preserve">Dotacja celowa z budżetu na finansowanie lub dofinansowanie kosztów realizacji inwestycji i zakupów inwestycyjnych jednostek nie zaliczanych do sektora finansów publicznych </t>
  </si>
  <si>
    <t>75814</t>
  </si>
  <si>
    <t>Różne rozliczenia finansowe</t>
  </si>
  <si>
    <t>Podatek od towarów i usług (VAT)</t>
  </si>
  <si>
    <t>80148</t>
  </si>
  <si>
    <t>4220</t>
  </si>
  <si>
    <t xml:space="preserve">Zakup środków żywności </t>
  </si>
  <si>
    <t xml:space="preserve">Pomoc w zakresie dożywiania </t>
  </si>
  <si>
    <t>85230</t>
  </si>
  <si>
    <t>85412</t>
  </si>
  <si>
    <t>Kolonie i obozy roaz inne formy wypoczynku dzieci i młodzieży szkolnej, a także szkolenia młodzieży</t>
  </si>
  <si>
    <t>85495</t>
  </si>
  <si>
    <t>855</t>
  </si>
  <si>
    <t>85501</t>
  </si>
  <si>
    <t xml:space="preserve">Rodzina </t>
  </si>
  <si>
    <t>Świadczenia wychowawcze</t>
  </si>
  <si>
    <t xml:space="preserve">Opłata za administrowanie i czynsze za budynki, lokale i pomieszczenia gospodarcze </t>
  </si>
  <si>
    <t>85502</t>
  </si>
  <si>
    <t>85503</t>
  </si>
  <si>
    <t>85504</t>
  </si>
  <si>
    <t xml:space="preserve">Podróże służbowe krajowe </t>
  </si>
  <si>
    <t>Karta Dużej Rodziny</t>
  </si>
  <si>
    <t>85508</t>
  </si>
  <si>
    <t xml:space="preserve">Rodziny zastępcze </t>
  </si>
  <si>
    <t>90005</t>
  </si>
  <si>
    <t>Ochrona powietrza atmosferycznego i klimatu</t>
  </si>
  <si>
    <t>92120</t>
  </si>
  <si>
    <t>2720</t>
  </si>
  <si>
    <t xml:space="preserve">Ochrona zabytków i opieka nad zabytkami </t>
  </si>
  <si>
    <t>Dotacje celowe z budżetu na dofinansowanie prac remontowych i konserwatorskich obiektów zabytkowych przekazane jednostkom niezaliczanym do sektora finansów publicznych</t>
  </si>
  <si>
    <t>Stołówki szkolne i przedszkolne</t>
  </si>
  <si>
    <t>Razem wydatki:</t>
  </si>
  <si>
    <t xml:space="preserve">                                Zał.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</si>
</sst>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8.5"/>
      <color indexed="8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2" fillId="3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6" fillId="3" borderId="1" xfId="0" applyFont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10" fillId="5" borderId="4" xfId="0" applyNumberFormat="1" applyFont="1" applyFill="1" applyBorder="1" applyAlignment="1" applyProtection="1">
      <alignment horizontal="right" vertical="center"/>
      <protection locked="0"/>
    </xf>
    <xf numFmtId="4" fontId="9" fillId="5" borderId="4" xfId="0" applyNumberFormat="1" applyFont="1" applyFill="1" applyBorder="1" applyAlignment="1" applyProtection="1">
      <alignment horizontal="right" vertical="center"/>
      <protection locked="0"/>
    </xf>
    <xf numFmtId="4" fontId="9" fillId="6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Alignment="1">
      <alignment horizontal="left" vertical="top" wrapText="1"/>
    </xf>
    <xf numFmtId="49" fontId="6" fillId="3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3" borderId="0" xfId="0" applyBorder="1" applyAlignment="1">
      <alignment horizontal="center" vertical="center" wrapText="1"/>
    </xf>
    <xf numFmtId="49" fontId="0" fillId="3" borderId="0" xfId="0" applyBorder="1" applyAlignment="1">
      <alignment horizontal="center" vertical="center" wrapText="1"/>
    </xf>
    <xf numFmtId="49" fontId="0" fillId="3" borderId="0" xfId="0" applyBorder="1" applyAlignment="1">
      <alignment horizontal="center" vertical="center" wrapText="1"/>
    </xf>
    <xf numFmtId="49" fontId="0" fillId="3" borderId="0" xfId="0" applyBorder="1" applyAlignment="1">
      <alignment horizontal="center" vertical="center" wrapText="1"/>
    </xf>
    <xf numFmtId="0" fontId="1" fillId="0" borderId="5" xfId="0" applyNumberFormat="1" applyFill="1" applyBorder="1" applyAlignment="1" applyProtection="1">
      <alignment horizontal="left"/>
      <protection locked="0"/>
    </xf>
    <xf numFmtId="49" fontId="2" fillId="3" borderId="5" xfId="0" applyBorder="1" applyAlignment="1">
      <alignment horizontal="center" vertical="center" wrapText="1"/>
    </xf>
    <xf numFmtId="49" fontId="2" fillId="3" borderId="6" xfId="0" applyBorder="1" applyAlignment="1">
      <alignment horizontal="center" vertical="center" wrapText="1"/>
    </xf>
    <xf numFmtId="49" fontId="2" fillId="3" borderId="7" xfId="0" applyBorder="1" applyAlignment="1">
      <alignment horizontal="center" vertical="center" wrapText="1"/>
    </xf>
    <xf numFmtId="49" fontId="5" fillId="3" borderId="8" xfId="0" applyBorder="1" applyAlignment="1">
      <alignment horizontal="center" vertical="center" wrapText="1"/>
    </xf>
    <xf numFmtId="49" fontId="5" fillId="3" borderId="9" xfId="0" applyBorder="1" applyAlignment="1">
      <alignment horizontal="center" vertical="center" wrapText="1"/>
    </xf>
    <xf numFmtId="49" fontId="5" fillId="3" borderId="10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  <xf numFmtId="49" fontId="5" fillId="3" borderId="12" xfId="0" applyBorder="1" applyAlignment="1">
      <alignment horizontal="center" vertical="center" wrapText="1"/>
    </xf>
    <xf numFmtId="49" fontId="5" fillId="3" borderId="13" xfId="0" applyBorder="1" applyAlignment="1">
      <alignment horizontal="center" vertical="center" wrapText="1"/>
    </xf>
    <xf numFmtId="49" fontId="5" fillId="4" borderId="3" xfId="0" applyBorder="1" applyAlignment="1">
      <alignment horizontal="center" vertical="center" wrapText="1"/>
    </xf>
    <xf numFmtId="49" fontId="5" fillId="4" borderId="14" xfId="0" applyBorder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4" fillId="2" borderId="14" xfId="0" applyBorder="1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5" fillId="3" borderId="14" xfId="0" applyBorder="1" applyAlignment="1">
      <alignment horizontal="center" vertical="center" wrapText="1"/>
    </xf>
    <xf numFmtId="49" fontId="6" fillId="3" borderId="14" xfId="0" applyFont="1" applyBorder="1" applyAlignment="1">
      <alignment horizontal="center" vertical="center" wrapText="1"/>
    </xf>
    <xf numFmtId="49" fontId="1" fillId="3" borderId="15" xfId="0" applyBorder="1" applyAlignment="1">
      <alignment horizontal="left" vertical="top" wrapText="1"/>
    </xf>
    <xf numFmtId="49" fontId="1" fillId="3" borderId="16" xfId="0" applyBorder="1" applyAlignment="1">
      <alignment horizontal="left" vertical="top" wrapText="1"/>
    </xf>
    <xf numFmtId="4" fontId="12" fillId="6" borderId="4" xfId="0" applyNumberFormat="1" applyFont="1" applyFill="1" applyBorder="1" applyAlignment="1" applyProtection="1">
      <alignment horizontal="right" vertical="center"/>
      <protection locked="0"/>
    </xf>
    <xf numFmtId="10" fontId="10" fillId="0" borderId="4" xfId="0" applyNumberFormat="1" applyFont="1" applyFill="1" applyBorder="1" applyAlignment="1" applyProtection="1">
      <alignment horizontal="right" vertical="center"/>
      <protection locked="0"/>
    </xf>
    <xf numFmtId="10" fontId="11" fillId="6" borderId="4" xfId="0" applyNumberFormat="1" applyFont="1" applyFill="1" applyBorder="1" applyAlignment="1" applyProtection="1">
      <alignment horizontal="right" vertical="center"/>
      <protection locked="0"/>
    </xf>
    <xf numFmtId="10" fontId="10" fillId="6" borderId="4" xfId="0" applyNumberFormat="1" applyFont="1" applyFill="1" applyBorder="1" applyAlignment="1" applyProtection="1">
      <alignment horizontal="right" vertical="center"/>
      <protection locked="0"/>
    </xf>
    <xf numFmtId="10" fontId="13" fillId="0" borderId="4" xfId="0" applyNumberFormat="1" applyFont="1" applyFill="1" applyBorder="1" applyAlignment="1" applyProtection="1">
      <alignment horizontal="right" vertical="center"/>
      <protection locked="0"/>
    </xf>
    <xf numFmtId="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10" fontId="11" fillId="0" borderId="4" xfId="0" applyNumberFormat="1" applyFont="1" applyFill="1" applyBorder="1" applyAlignment="1" applyProtection="1">
      <alignment horizontal="right" vertical="center"/>
      <protection locked="0"/>
    </xf>
    <xf numFmtId="4" fontId="10" fillId="5" borderId="4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Font="1" applyFill="1" applyBorder="1" applyAlignment="1">
      <alignment horizontal="center" vertical="center" wrapText="1"/>
    </xf>
    <xf numFmtId="49" fontId="5" fillId="0" borderId="14" xfId="0" applyFont="1" applyFill="1" applyBorder="1" applyAlignment="1">
      <alignment horizontal="center" vertical="center" wrapText="1"/>
    </xf>
    <xf numFmtId="49" fontId="5" fillId="0" borderId="1" xfId="0" applyFont="1" applyFill="1" applyAlignment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5" fillId="4" borderId="3" xfId="0" applyFont="1" applyBorder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15" fillId="3" borderId="1" xfId="0" applyFont="1" applyAlignment="1">
      <alignment horizontal="center" vertical="center" wrapText="1"/>
    </xf>
    <xf numFmtId="49" fontId="5" fillId="0" borderId="1" xfId="0" applyFont="1" applyFill="1" applyAlignment="1">
      <alignment horizontal="left" vertical="center" wrapText="1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10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5" fillId="3" borderId="17" xfId="0" applyBorder="1" applyAlignment="1">
      <alignment horizontal="center" vertical="center" wrapText="1"/>
    </xf>
    <xf numFmtId="49" fontId="5" fillId="3" borderId="18" xfId="0" applyBorder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Alignment="1">
      <alignment horizontal="left" vertical="center" wrapText="1"/>
    </xf>
    <xf numFmtId="49" fontId="15" fillId="0" borderId="1" xfId="0" applyFont="1" applyFill="1" applyAlignment="1">
      <alignment horizontal="center" vertical="center" wrapText="1"/>
    </xf>
    <xf numFmtId="49" fontId="15" fillId="0" borderId="1" xfId="0" applyFont="1" applyFill="1" applyAlignment="1">
      <alignment horizontal="left" vertical="center" wrapText="1"/>
    </xf>
    <xf numFmtId="4" fontId="5" fillId="3" borderId="19" xfId="0" applyNumberFormat="1" applyBorder="1" applyAlignment="1">
      <alignment horizontal="right" vertical="center" wrapText="1"/>
    </xf>
    <xf numFmtId="4" fontId="9" fillId="0" borderId="20" xfId="0" applyNumberFormat="1" applyFont="1" applyFill="1" applyBorder="1" applyAlignment="1" applyProtection="1">
      <alignment horizontal="right" vertical="center"/>
      <protection locked="0"/>
    </xf>
    <xf numFmtId="4" fontId="5" fillId="3" borderId="4" xfId="0" applyNumberFormat="1" applyBorder="1" applyAlignment="1">
      <alignment horizontal="right" vertical="center" wrapText="1"/>
    </xf>
    <xf numFmtId="4" fontId="11" fillId="6" borderId="4" xfId="0" applyNumberFormat="1" applyFont="1" applyFill="1" applyBorder="1" applyAlignment="1" applyProtection="1">
      <alignment horizontal="right" vertical="center"/>
      <protection locked="0"/>
    </xf>
    <xf numFmtId="10" fontId="10" fillId="5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ill="1" applyAlignment="1">
      <alignment horizontal="right" vertical="center" wrapText="1"/>
    </xf>
    <xf numFmtId="0" fontId="1" fillId="5" borderId="0" xfId="0" applyNumberFormat="1" applyFill="1" applyBorder="1" applyAlignment="1" applyProtection="1">
      <alignment horizontal="left"/>
      <protection locked="0"/>
    </xf>
    <xf numFmtId="49" fontId="5" fillId="4" borderId="3" xfId="0" applyFont="1" applyFill="1" applyBorder="1" applyAlignment="1">
      <alignment horizontal="center" vertical="center" wrapText="1"/>
    </xf>
    <xf numFmtId="49" fontId="5" fillId="4" borderId="14" xfId="0" applyFont="1" applyFill="1" applyBorder="1" applyAlignment="1">
      <alignment horizontal="center" vertical="center" wrapText="1"/>
    </xf>
    <xf numFmtId="49" fontId="5" fillId="4" borderId="1" xfId="0" applyFont="1" applyFill="1" applyAlignment="1">
      <alignment horizontal="center" vertical="center" wrapText="1"/>
    </xf>
    <xf numFmtId="49" fontId="5" fillId="4" borderId="1" xfId="0" applyFont="1" applyFill="1" applyAlignment="1">
      <alignment horizontal="left" vertical="center" wrapText="1"/>
    </xf>
    <xf numFmtId="4" fontId="9" fillId="5" borderId="4" xfId="0" applyNumberFormat="1" applyFont="1" applyFill="1" applyBorder="1" applyAlignment="1" applyProtection="1">
      <alignment horizontal="right" vertical="center"/>
      <protection locked="0"/>
    </xf>
    <xf numFmtId="10" fontId="10" fillId="5" borderId="4" xfId="0" applyNumberFormat="1" applyFont="1" applyFill="1" applyBorder="1" applyAlignment="1" applyProtection="1">
      <alignment horizontal="right" vertical="center"/>
      <protection locked="0"/>
    </xf>
    <xf numFmtId="49" fontId="5" fillId="4" borderId="3" xfId="0" applyFill="1" applyBorder="1" applyAlignment="1">
      <alignment horizontal="center" vertical="center" wrapText="1"/>
    </xf>
    <xf numFmtId="49" fontId="5" fillId="4" borderId="14" xfId="0" applyFill="1" applyBorder="1" applyAlignment="1">
      <alignment horizontal="center" vertical="center" wrapText="1"/>
    </xf>
    <xf numFmtId="49" fontId="2" fillId="4" borderId="1" xfId="0" applyFill="1" applyAlignment="1">
      <alignment horizontal="center" vertical="center" wrapText="1"/>
    </xf>
    <xf numFmtId="49" fontId="5" fillId="4" borderId="1" xfId="0" applyFill="1" applyAlignment="1">
      <alignment horizontal="left" vertical="center" wrapText="1"/>
    </xf>
    <xf numFmtId="10" fontId="11" fillId="5" borderId="4" xfId="0" applyNumberFormat="1" applyFont="1" applyFill="1" applyBorder="1" applyAlignment="1" applyProtection="1">
      <alignment horizontal="right" vertical="center"/>
      <protection locked="0"/>
    </xf>
    <xf numFmtId="49" fontId="15" fillId="4" borderId="3" xfId="0" applyFont="1" applyFill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6" fillId="3" borderId="6" xfId="0" applyFont="1" applyBorder="1" applyAlignment="1">
      <alignment horizontal="center" vertical="center" wrapText="1"/>
    </xf>
    <xf numFmtId="49" fontId="6" fillId="3" borderId="21" xfId="0" applyFont="1" applyBorder="1" applyAlignment="1">
      <alignment horizontal="center" vertical="center" wrapText="1"/>
    </xf>
    <xf numFmtId="49" fontId="5" fillId="3" borderId="17" xfId="0" applyBorder="1" applyAlignment="1">
      <alignment horizontal="center" vertical="center" wrapText="1"/>
    </xf>
    <xf numFmtId="49" fontId="5" fillId="3" borderId="18" xfId="0" applyBorder="1" applyAlignment="1">
      <alignment horizontal="center" vertical="center" wrapText="1"/>
    </xf>
    <xf numFmtId="49" fontId="5" fillId="3" borderId="22" xfId="0" applyBorder="1" applyAlignment="1">
      <alignment horizontal="center" vertical="center" wrapText="1"/>
    </xf>
    <xf numFmtId="49" fontId="5" fillId="3" borderId="23" xfId="0" applyBorder="1" applyAlignment="1">
      <alignment horizontal="center" vertical="center" wrapText="1"/>
    </xf>
    <xf numFmtId="49" fontId="5" fillId="3" borderId="24" xfId="0" applyBorder="1" applyAlignment="1">
      <alignment horizontal="center" vertical="center" wrapText="1"/>
    </xf>
    <xf numFmtId="49" fontId="5" fillId="3" borderId="25" xfId="0" applyBorder="1" applyAlignment="1">
      <alignment horizontal="center" vertical="center" wrapText="1"/>
    </xf>
    <xf numFmtId="49" fontId="5" fillId="0" borderId="17" xfId="0" applyFont="1" applyFill="1" applyBorder="1" applyAlignment="1">
      <alignment horizontal="center" vertical="center" wrapText="1"/>
    </xf>
    <xf numFmtId="49" fontId="5" fillId="0" borderId="18" xfId="0" applyFont="1" applyFill="1" applyBorder="1" applyAlignment="1">
      <alignment horizontal="center" vertical="center" wrapText="1"/>
    </xf>
    <xf numFmtId="49" fontId="5" fillId="0" borderId="22" xfId="0" applyFont="1" applyFill="1" applyBorder="1" applyAlignment="1">
      <alignment horizontal="center" vertical="center" wrapText="1"/>
    </xf>
    <xf numFmtId="49" fontId="5" fillId="0" borderId="23" xfId="0" applyFont="1" applyFill="1" applyBorder="1" applyAlignment="1">
      <alignment horizontal="center" vertical="center" wrapText="1"/>
    </xf>
    <xf numFmtId="49" fontId="5" fillId="0" borderId="24" xfId="0" applyFont="1" applyFill="1" applyBorder="1" applyAlignment="1">
      <alignment horizontal="center" vertical="center" wrapText="1"/>
    </xf>
    <xf numFmtId="49" fontId="5" fillId="0" borderId="25" xfId="0" applyFont="1" applyFill="1" applyBorder="1" applyAlignment="1">
      <alignment horizontal="center" vertical="center" wrapText="1"/>
    </xf>
    <xf numFmtId="49" fontId="4" fillId="0" borderId="26" xfId="0" applyFill="1" applyBorder="1" applyAlignment="1">
      <alignment horizontal="center" vertical="center" wrapText="1"/>
    </xf>
    <xf numFmtId="0" fontId="1" fillId="0" borderId="27" xfId="0" applyNumberForma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ill="1" applyBorder="1" applyAlignment="1" applyProtection="1">
      <alignment horizontal="center" vertical="center" wrapText="1"/>
      <protection locked="0"/>
    </xf>
    <xf numFmtId="49" fontId="5" fillId="0" borderId="17" xfId="0" applyFill="1" applyBorder="1" applyAlignment="1">
      <alignment horizontal="center" vertical="center" wrapText="1"/>
    </xf>
    <xf numFmtId="49" fontId="5" fillId="0" borderId="18" xfId="0" applyFill="1" applyBorder="1" applyAlignment="1">
      <alignment horizontal="center" vertical="center" wrapText="1"/>
    </xf>
    <xf numFmtId="49" fontId="5" fillId="0" borderId="22" xfId="0" applyFill="1" applyBorder="1" applyAlignment="1">
      <alignment horizontal="center" vertical="center" wrapText="1"/>
    </xf>
    <xf numFmtId="49" fontId="5" fillId="0" borderId="23" xfId="0" applyFill="1" applyBorder="1" applyAlignment="1">
      <alignment horizontal="center" vertical="center" wrapText="1"/>
    </xf>
    <xf numFmtId="49" fontId="5" fillId="0" borderId="26" xfId="0" applyFont="1" applyFill="1" applyBorder="1" applyAlignment="1">
      <alignment horizontal="center" vertical="center" wrapText="1"/>
    </xf>
    <xf numFmtId="49" fontId="5" fillId="0" borderId="27" xfId="0" applyFont="1" applyFill="1" applyBorder="1" applyAlignment="1">
      <alignment horizontal="center" vertical="center" wrapText="1"/>
    </xf>
    <xf numFmtId="49" fontId="5" fillId="0" borderId="19" xfId="0" applyFont="1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0"/>
  <sheetViews>
    <sheetView showGridLines="0" tabSelected="1" workbookViewId="0" topLeftCell="A1">
      <selection activeCell="G1" sqref="G1:I1"/>
    </sheetView>
  </sheetViews>
  <sheetFormatPr defaultColWidth="9.33203125" defaultRowHeight="12.75"/>
  <cols>
    <col min="1" max="1" width="2.5" style="0" customWidth="1"/>
    <col min="2" max="2" width="8.83203125" style="0" customWidth="1"/>
    <col min="3" max="3" width="9.5" style="0" customWidth="1"/>
    <col min="4" max="4" width="1.66796875" style="0" customWidth="1"/>
    <col min="5" max="5" width="12.66015625" style="0" customWidth="1"/>
    <col min="6" max="6" width="39" style="0" customWidth="1"/>
    <col min="7" max="7" width="15.33203125" style="0" customWidth="1"/>
    <col min="8" max="9" width="14.33203125" style="11" customWidth="1"/>
  </cols>
  <sheetData>
    <row r="1" spans="7:9" ht="12.75">
      <c r="G1" s="119" t="s">
        <v>275</v>
      </c>
      <c r="H1" s="118"/>
      <c r="I1" s="118"/>
    </row>
    <row r="2" ht="12.75">
      <c r="B2" s="50" t="s">
        <v>236</v>
      </c>
    </row>
    <row r="3" spans="2:7" ht="12.75">
      <c r="B3" s="42"/>
      <c r="C3" s="43"/>
      <c r="D3" s="43"/>
      <c r="E3" s="43"/>
      <c r="F3" s="43"/>
      <c r="G3" s="18"/>
    </row>
    <row r="4" spans="2:9" ht="22.5">
      <c r="B4" s="9" t="s">
        <v>0</v>
      </c>
      <c r="C4" s="10" t="s">
        <v>1</v>
      </c>
      <c r="D4" s="41"/>
      <c r="E4" s="9" t="s">
        <v>2</v>
      </c>
      <c r="F4" s="9" t="s">
        <v>3</v>
      </c>
      <c r="G4" s="19" t="s">
        <v>4</v>
      </c>
      <c r="H4" s="49" t="s">
        <v>237</v>
      </c>
      <c r="I4" s="49" t="s">
        <v>235</v>
      </c>
    </row>
    <row r="5" spans="2:9" ht="12.75">
      <c r="B5" s="1" t="s">
        <v>5</v>
      </c>
      <c r="C5" s="37"/>
      <c r="D5" s="38"/>
      <c r="E5" s="1"/>
      <c r="F5" s="2" t="s">
        <v>6</v>
      </c>
      <c r="G5" s="77">
        <f>G6+G8+G12+G14</f>
        <v>2550595.59</v>
      </c>
      <c r="H5" s="77">
        <f>H6+H8+H12+H14</f>
        <v>586918.4199999999</v>
      </c>
      <c r="I5" s="46">
        <f>H5/G5</f>
        <v>0.23011034062048227</v>
      </c>
    </row>
    <row r="6" spans="2:9" ht="15">
      <c r="B6" s="3"/>
      <c r="C6" s="35" t="s">
        <v>7</v>
      </c>
      <c r="D6" s="36"/>
      <c r="E6" s="4"/>
      <c r="F6" s="5" t="s">
        <v>8</v>
      </c>
      <c r="G6" s="13">
        <f>G7</f>
        <v>10000</v>
      </c>
      <c r="H6" s="13">
        <f>H7</f>
        <v>0</v>
      </c>
      <c r="I6" s="78">
        <f aca="true" t="shared" si="0" ref="I6:I67">H6/G6</f>
        <v>0</v>
      </c>
    </row>
    <row r="7" spans="2:9" ht="45">
      <c r="B7" s="6"/>
      <c r="C7" s="39"/>
      <c r="D7" s="40"/>
      <c r="E7" s="7" t="s">
        <v>9</v>
      </c>
      <c r="F7" s="8" t="s">
        <v>10</v>
      </c>
      <c r="G7" s="51">
        <v>10000</v>
      </c>
      <c r="H7" s="12">
        <v>0</v>
      </c>
      <c r="I7" s="45">
        <f t="shared" si="0"/>
        <v>0</v>
      </c>
    </row>
    <row r="8" spans="2:9" ht="22.5">
      <c r="B8" s="3"/>
      <c r="C8" s="35" t="s">
        <v>11</v>
      </c>
      <c r="D8" s="36"/>
      <c r="E8" s="4"/>
      <c r="F8" s="5" t="s">
        <v>12</v>
      </c>
      <c r="G8" s="13">
        <f>SUM(G9:G11)</f>
        <v>1997000</v>
      </c>
      <c r="H8" s="13">
        <f>SUM(H9:H11)</f>
        <v>55159.25</v>
      </c>
      <c r="I8" s="91">
        <f t="shared" si="0"/>
        <v>0.027621056584877315</v>
      </c>
    </row>
    <row r="9" spans="2:9" ht="12.75">
      <c r="B9" s="6"/>
      <c r="C9" s="31"/>
      <c r="D9" s="32"/>
      <c r="E9" s="7" t="s">
        <v>15</v>
      </c>
      <c r="F9" s="8" t="s">
        <v>16</v>
      </c>
      <c r="G9" s="51">
        <v>4000</v>
      </c>
      <c r="H9" s="12">
        <v>2187</v>
      </c>
      <c r="I9" s="45">
        <f t="shared" si="0"/>
        <v>0.54675</v>
      </c>
    </row>
    <row r="10" spans="2:9" ht="12.75">
      <c r="B10" s="6"/>
      <c r="C10" s="31"/>
      <c r="D10" s="32"/>
      <c r="E10" s="7" t="s">
        <v>17</v>
      </c>
      <c r="F10" s="8" t="s">
        <v>18</v>
      </c>
      <c r="G10" s="51">
        <v>50000</v>
      </c>
      <c r="H10" s="12">
        <v>49652.96</v>
      </c>
      <c r="I10" s="45">
        <f t="shared" si="0"/>
        <v>0.9930592</v>
      </c>
    </row>
    <row r="11" spans="2:9" ht="22.5">
      <c r="B11" s="6"/>
      <c r="C11" s="29"/>
      <c r="D11" s="30"/>
      <c r="E11" s="7" t="s">
        <v>19</v>
      </c>
      <c r="F11" s="8" t="s">
        <v>20</v>
      </c>
      <c r="G11" s="51">
        <v>1943000</v>
      </c>
      <c r="H11" s="12">
        <v>3319.29</v>
      </c>
      <c r="I11" s="45">
        <f t="shared" si="0"/>
        <v>0.0017083324755532681</v>
      </c>
    </row>
    <row r="12" spans="2:9" ht="15">
      <c r="B12" s="3"/>
      <c r="C12" s="35" t="s">
        <v>21</v>
      </c>
      <c r="D12" s="36"/>
      <c r="E12" s="4"/>
      <c r="F12" s="5" t="s">
        <v>22</v>
      </c>
      <c r="G12" s="13">
        <f>G13</f>
        <v>25000</v>
      </c>
      <c r="H12" s="13">
        <f>H13</f>
        <v>13163.58</v>
      </c>
      <c r="I12" s="78">
        <f t="shared" si="0"/>
        <v>0.5265432</v>
      </c>
    </row>
    <row r="13" spans="2:9" ht="33.75">
      <c r="B13" s="6"/>
      <c r="C13" s="39"/>
      <c r="D13" s="40"/>
      <c r="E13" s="7" t="s">
        <v>23</v>
      </c>
      <c r="F13" s="8" t="s">
        <v>24</v>
      </c>
      <c r="G13" s="51">
        <v>25000</v>
      </c>
      <c r="H13" s="12">
        <v>13163.58</v>
      </c>
      <c r="I13" s="45">
        <f t="shared" si="0"/>
        <v>0.5265432</v>
      </c>
    </row>
    <row r="14" spans="2:9" ht="15">
      <c r="B14" s="3"/>
      <c r="C14" s="35" t="s">
        <v>25</v>
      </c>
      <c r="D14" s="36"/>
      <c r="E14" s="4"/>
      <c r="F14" s="5" t="s">
        <v>26</v>
      </c>
      <c r="G14" s="13">
        <f>SUM(G15:G20)</f>
        <v>518595.58999999997</v>
      </c>
      <c r="H14" s="13">
        <f>SUM(H15:H20)</f>
        <v>518595.58999999997</v>
      </c>
      <c r="I14" s="78">
        <f t="shared" si="0"/>
        <v>1</v>
      </c>
    </row>
    <row r="15" spans="2:9" ht="12.75">
      <c r="B15" s="6"/>
      <c r="C15" s="33"/>
      <c r="D15" s="34"/>
      <c r="E15" s="7" t="s">
        <v>27</v>
      </c>
      <c r="F15" s="8" t="s">
        <v>28</v>
      </c>
      <c r="G15" s="51">
        <v>5397.77</v>
      </c>
      <c r="H15" s="12">
        <v>5397.77</v>
      </c>
      <c r="I15" s="45">
        <f t="shared" si="0"/>
        <v>1</v>
      </c>
    </row>
    <row r="16" spans="2:9" ht="12.75">
      <c r="B16" s="6"/>
      <c r="C16" s="31"/>
      <c r="D16" s="32"/>
      <c r="E16" s="7" t="s">
        <v>29</v>
      </c>
      <c r="F16" s="8" t="s">
        <v>30</v>
      </c>
      <c r="G16" s="51">
        <v>1147.32</v>
      </c>
      <c r="H16" s="12">
        <v>1147.32</v>
      </c>
      <c r="I16" s="45">
        <f t="shared" si="0"/>
        <v>1</v>
      </c>
    </row>
    <row r="17" spans="2:9" ht="12.75">
      <c r="B17" s="6"/>
      <c r="C17" s="31"/>
      <c r="D17" s="32"/>
      <c r="E17" s="7" t="s">
        <v>31</v>
      </c>
      <c r="F17" s="8" t="s">
        <v>32</v>
      </c>
      <c r="G17" s="51">
        <v>164.38</v>
      </c>
      <c r="H17" s="12">
        <v>164.38</v>
      </c>
      <c r="I17" s="45">
        <f t="shared" si="0"/>
        <v>1</v>
      </c>
    </row>
    <row r="18" spans="2:9" ht="12.75">
      <c r="B18" s="6"/>
      <c r="C18" s="31"/>
      <c r="D18" s="32"/>
      <c r="E18" s="7" t="s">
        <v>33</v>
      </c>
      <c r="F18" s="8" t="s">
        <v>34</v>
      </c>
      <c r="G18" s="51">
        <v>693.87</v>
      </c>
      <c r="H18" s="12">
        <v>693.87</v>
      </c>
      <c r="I18" s="45">
        <f t="shared" si="0"/>
        <v>1</v>
      </c>
    </row>
    <row r="19" spans="2:9" ht="12.75">
      <c r="B19" s="6"/>
      <c r="C19" s="31"/>
      <c r="D19" s="32"/>
      <c r="E19" s="7" t="s">
        <v>15</v>
      </c>
      <c r="F19" s="8" t="s">
        <v>16</v>
      </c>
      <c r="G19" s="51">
        <v>2765.2</v>
      </c>
      <c r="H19" s="12">
        <v>2765.2</v>
      </c>
      <c r="I19" s="45">
        <f t="shared" si="0"/>
        <v>1</v>
      </c>
    </row>
    <row r="20" spans="2:9" ht="12.75">
      <c r="B20" s="6"/>
      <c r="C20" s="29"/>
      <c r="D20" s="30"/>
      <c r="E20" s="7" t="s">
        <v>17</v>
      </c>
      <c r="F20" s="8" t="s">
        <v>18</v>
      </c>
      <c r="G20" s="51">
        <v>508427.05</v>
      </c>
      <c r="H20" s="12">
        <v>508427.05</v>
      </c>
      <c r="I20" s="45">
        <f t="shared" si="0"/>
        <v>1</v>
      </c>
    </row>
    <row r="21" spans="2:9" ht="12.75">
      <c r="B21" s="1" t="s">
        <v>35</v>
      </c>
      <c r="C21" s="37"/>
      <c r="D21" s="38"/>
      <c r="E21" s="1"/>
      <c r="F21" s="2" t="s">
        <v>36</v>
      </c>
      <c r="G21" s="77">
        <f>G22+G24</f>
        <v>1455241</v>
      </c>
      <c r="H21" s="77">
        <f>H22+H24</f>
        <v>152984.01</v>
      </c>
      <c r="I21" s="46">
        <f t="shared" si="0"/>
        <v>0.10512623682262938</v>
      </c>
    </row>
    <row r="22" spans="2:9" ht="12.75">
      <c r="B22" s="108"/>
      <c r="C22" s="92" t="s">
        <v>238</v>
      </c>
      <c r="D22" s="82"/>
      <c r="E22" s="83"/>
      <c r="F22" s="84" t="s">
        <v>239</v>
      </c>
      <c r="G22" s="55">
        <f>G23</f>
        <v>75000</v>
      </c>
      <c r="H22" s="55">
        <f>H23</f>
        <v>0</v>
      </c>
      <c r="I22" s="91">
        <f t="shared" si="0"/>
        <v>0</v>
      </c>
    </row>
    <row r="23" spans="2:9" ht="56.25">
      <c r="B23" s="109"/>
      <c r="C23" s="56"/>
      <c r="D23" s="57"/>
      <c r="E23" s="58" t="s">
        <v>150</v>
      </c>
      <c r="F23" s="8" t="s">
        <v>151</v>
      </c>
      <c r="G23" s="59">
        <v>75000</v>
      </c>
      <c r="H23" s="59">
        <v>0</v>
      </c>
      <c r="I23" s="54">
        <f t="shared" si="0"/>
        <v>0</v>
      </c>
    </row>
    <row r="24" spans="2:9" ht="15">
      <c r="B24" s="109"/>
      <c r="C24" s="35" t="s">
        <v>37</v>
      </c>
      <c r="D24" s="36"/>
      <c r="E24" s="4"/>
      <c r="F24" s="5" t="s">
        <v>38</v>
      </c>
      <c r="G24" s="13">
        <f>SUM(G25:G29)</f>
        <v>1380241</v>
      </c>
      <c r="H24" s="13">
        <f>SUM(H25:H29)</f>
        <v>152984.01</v>
      </c>
      <c r="I24" s="47">
        <f t="shared" si="0"/>
        <v>0.1108386216609998</v>
      </c>
    </row>
    <row r="25" spans="2:9" ht="12.75">
      <c r="B25" s="109"/>
      <c r="C25" s="33"/>
      <c r="D25" s="34"/>
      <c r="E25" s="7" t="s">
        <v>33</v>
      </c>
      <c r="F25" s="8" t="s">
        <v>34</v>
      </c>
      <c r="G25" s="51">
        <v>94000</v>
      </c>
      <c r="H25" s="12">
        <v>36.9</v>
      </c>
      <c r="I25" s="45">
        <f t="shared" si="0"/>
        <v>0.00039255319148936166</v>
      </c>
    </row>
    <row r="26" spans="2:9" ht="12.75">
      <c r="B26" s="109"/>
      <c r="C26" s="31"/>
      <c r="D26" s="32"/>
      <c r="E26" s="7" t="s">
        <v>39</v>
      </c>
      <c r="F26" s="8" t="s">
        <v>40</v>
      </c>
      <c r="G26" s="51">
        <v>125000</v>
      </c>
      <c r="H26" s="12">
        <v>37848.46</v>
      </c>
      <c r="I26" s="45">
        <f t="shared" si="0"/>
        <v>0.30278768</v>
      </c>
    </row>
    <row r="27" spans="2:9" ht="12.75">
      <c r="B27" s="109"/>
      <c r="C27" s="31"/>
      <c r="D27" s="32"/>
      <c r="E27" s="7" t="s">
        <v>15</v>
      </c>
      <c r="F27" s="8" t="s">
        <v>16</v>
      </c>
      <c r="G27" s="51">
        <v>168591</v>
      </c>
      <c r="H27" s="12">
        <v>49242</v>
      </c>
      <c r="I27" s="45">
        <f t="shared" si="0"/>
        <v>0.29207964837980677</v>
      </c>
    </row>
    <row r="28" spans="2:9" ht="22.5">
      <c r="B28" s="109"/>
      <c r="C28" s="31"/>
      <c r="D28" s="32"/>
      <c r="E28" s="7" t="s">
        <v>19</v>
      </c>
      <c r="F28" s="8" t="s">
        <v>20</v>
      </c>
      <c r="G28" s="51">
        <v>979650</v>
      </c>
      <c r="H28" s="12">
        <v>65856.65</v>
      </c>
      <c r="I28" s="45">
        <f t="shared" si="0"/>
        <v>0.06722467207676211</v>
      </c>
    </row>
    <row r="29" spans="2:9" ht="22.5">
      <c r="B29" s="110"/>
      <c r="C29" s="29"/>
      <c r="D29" s="30"/>
      <c r="E29" s="7" t="s">
        <v>41</v>
      </c>
      <c r="F29" s="8" t="s">
        <v>42</v>
      </c>
      <c r="G29" s="51">
        <v>13000</v>
      </c>
      <c r="H29" s="12">
        <v>0</v>
      </c>
      <c r="I29" s="45">
        <f t="shared" si="0"/>
        <v>0</v>
      </c>
    </row>
    <row r="30" spans="2:9" ht="12.75">
      <c r="B30" s="1" t="s">
        <v>43</v>
      </c>
      <c r="C30" s="37"/>
      <c r="D30" s="38"/>
      <c r="E30" s="1"/>
      <c r="F30" s="2" t="s">
        <v>44</v>
      </c>
      <c r="G30" s="77">
        <f>G31</f>
        <v>39020</v>
      </c>
      <c r="H30" s="77">
        <f>H31</f>
        <v>15720.76</v>
      </c>
      <c r="I30" s="46">
        <f t="shared" si="0"/>
        <v>0.4028898001025115</v>
      </c>
    </row>
    <row r="31" spans="2:9" ht="15">
      <c r="B31" s="3"/>
      <c r="C31" s="35" t="s">
        <v>45</v>
      </c>
      <c r="D31" s="36"/>
      <c r="E31" s="4"/>
      <c r="F31" s="5" t="s">
        <v>46</v>
      </c>
      <c r="G31" s="13">
        <f>SUM(G32:G34)</f>
        <v>39020</v>
      </c>
      <c r="H31" s="13">
        <f>SUM(H32:H34)</f>
        <v>15720.76</v>
      </c>
      <c r="I31" s="78">
        <f t="shared" si="0"/>
        <v>0.4028898001025115</v>
      </c>
    </row>
    <row r="32" spans="2:9" ht="15">
      <c r="B32" s="3"/>
      <c r="C32" s="111"/>
      <c r="D32" s="112"/>
      <c r="E32" s="60" t="s">
        <v>39</v>
      </c>
      <c r="F32" s="61" t="s">
        <v>40</v>
      </c>
      <c r="G32" s="51">
        <v>10000</v>
      </c>
      <c r="H32" s="12">
        <v>0</v>
      </c>
      <c r="I32" s="45">
        <f>H32/G32</f>
        <v>0</v>
      </c>
    </row>
    <row r="33" spans="2:9" ht="12.75">
      <c r="B33" s="6"/>
      <c r="C33" s="113"/>
      <c r="D33" s="114"/>
      <c r="E33" s="7" t="s">
        <v>15</v>
      </c>
      <c r="F33" s="8" t="s">
        <v>16</v>
      </c>
      <c r="G33" s="51">
        <v>14824</v>
      </c>
      <c r="H33" s="12">
        <v>1526.98</v>
      </c>
      <c r="I33" s="45">
        <f t="shared" si="0"/>
        <v>0.10300728548300055</v>
      </c>
    </row>
    <row r="34" spans="2:9" ht="12.75">
      <c r="B34" s="6"/>
      <c r="C34" s="113"/>
      <c r="D34" s="114"/>
      <c r="E34" s="7" t="s">
        <v>17</v>
      </c>
      <c r="F34" s="8" t="s">
        <v>18</v>
      </c>
      <c r="G34" s="51">
        <v>14196</v>
      </c>
      <c r="H34" s="12">
        <v>14193.78</v>
      </c>
      <c r="I34" s="45">
        <f t="shared" si="0"/>
        <v>0.999843617920541</v>
      </c>
    </row>
    <row r="35" spans="2:9" ht="12.75">
      <c r="B35" s="1" t="s">
        <v>47</v>
      </c>
      <c r="C35" s="37"/>
      <c r="D35" s="38"/>
      <c r="E35" s="1"/>
      <c r="F35" s="2" t="s">
        <v>48</v>
      </c>
      <c r="G35" s="77">
        <f>G36</f>
        <v>49600</v>
      </c>
      <c r="H35" s="77">
        <f>H36</f>
        <v>5725.9</v>
      </c>
      <c r="I35" s="46">
        <f t="shared" si="0"/>
        <v>0.11544153225806451</v>
      </c>
    </row>
    <row r="36" spans="2:9" ht="15">
      <c r="B36" s="3"/>
      <c r="C36" s="35" t="s">
        <v>49</v>
      </c>
      <c r="D36" s="36"/>
      <c r="E36" s="4"/>
      <c r="F36" s="5" t="s">
        <v>50</v>
      </c>
      <c r="G36" s="13">
        <f>G37</f>
        <v>49600</v>
      </c>
      <c r="H36" s="13">
        <f>H37</f>
        <v>5725.9</v>
      </c>
      <c r="I36" s="78">
        <f t="shared" si="0"/>
        <v>0.11544153225806451</v>
      </c>
    </row>
    <row r="37" spans="2:9" ht="12.75">
      <c r="B37" s="6"/>
      <c r="C37" s="39"/>
      <c r="D37" s="40"/>
      <c r="E37" s="7" t="s">
        <v>15</v>
      </c>
      <c r="F37" s="8" t="s">
        <v>16</v>
      </c>
      <c r="G37" s="51">
        <v>49600</v>
      </c>
      <c r="H37" s="12">
        <v>5725.9</v>
      </c>
      <c r="I37" s="45">
        <f t="shared" si="0"/>
        <v>0.11544153225806451</v>
      </c>
    </row>
    <row r="38" spans="2:9" ht="12.75">
      <c r="B38" s="1" t="s">
        <v>51</v>
      </c>
      <c r="C38" s="37"/>
      <c r="D38" s="38"/>
      <c r="E38" s="1"/>
      <c r="F38" s="2" t="s">
        <v>52</v>
      </c>
      <c r="G38" s="44">
        <f>G39+G43+G49+G71+G92+G74</f>
        <v>3256811</v>
      </c>
      <c r="H38" s="44">
        <f>H39+H43+H49+H71+H92+H74</f>
        <v>1573455.6500000001</v>
      </c>
      <c r="I38" s="46">
        <f t="shared" si="0"/>
        <v>0.4831277129682994</v>
      </c>
    </row>
    <row r="39" spans="2:9" ht="15">
      <c r="B39" s="3"/>
      <c r="C39" s="35" t="s">
        <v>53</v>
      </c>
      <c r="D39" s="36"/>
      <c r="E39" s="4"/>
      <c r="F39" s="5" t="s">
        <v>54</v>
      </c>
      <c r="G39" s="14">
        <f>SUM(G40:G42)</f>
        <v>79139</v>
      </c>
      <c r="H39" s="14">
        <f>SUM(H40:H42)</f>
        <v>38481.01</v>
      </c>
      <c r="I39" s="78">
        <f t="shared" si="0"/>
        <v>0.4862458459166783</v>
      </c>
    </row>
    <row r="40" spans="2:9" ht="12.75">
      <c r="B40" s="6"/>
      <c r="C40" s="33"/>
      <c r="D40" s="34"/>
      <c r="E40" s="7" t="s">
        <v>27</v>
      </c>
      <c r="F40" s="8" t="s">
        <v>28</v>
      </c>
      <c r="G40" s="51">
        <v>66207</v>
      </c>
      <c r="H40" s="12">
        <v>32447</v>
      </c>
      <c r="I40" s="45">
        <f t="shared" si="0"/>
        <v>0.49008413007688006</v>
      </c>
    </row>
    <row r="41" spans="2:9" ht="12.75">
      <c r="B41" s="6"/>
      <c r="C41" s="31"/>
      <c r="D41" s="32"/>
      <c r="E41" s="7" t="s">
        <v>29</v>
      </c>
      <c r="F41" s="8" t="s">
        <v>30</v>
      </c>
      <c r="G41" s="51">
        <v>11322</v>
      </c>
      <c r="H41" s="12">
        <v>5556.25</v>
      </c>
      <c r="I41" s="45">
        <f t="shared" si="0"/>
        <v>0.49074810104221867</v>
      </c>
    </row>
    <row r="42" spans="2:9" ht="12.75">
      <c r="B42" s="6"/>
      <c r="C42" s="29"/>
      <c r="D42" s="30"/>
      <c r="E42" s="7" t="s">
        <v>31</v>
      </c>
      <c r="F42" s="8" t="s">
        <v>32</v>
      </c>
      <c r="G42" s="51">
        <v>1610</v>
      </c>
      <c r="H42" s="12">
        <v>477.76</v>
      </c>
      <c r="I42" s="45">
        <f t="shared" si="0"/>
        <v>0.29674534161490684</v>
      </c>
    </row>
    <row r="43" spans="2:9" ht="22.5">
      <c r="B43" s="3"/>
      <c r="C43" s="35" t="s">
        <v>57</v>
      </c>
      <c r="D43" s="36"/>
      <c r="E43" s="4"/>
      <c r="F43" s="5" t="s">
        <v>58</v>
      </c>
      <c r="G43" s="14">
        <f>SUM(G44:G48)</f>
        <v>177500</v>
      </c>
      <c r="H43" s="14">
        <f>SUM(H44:H48)</f>
        <v>62667.59</v>
      </c>
      <c r="I43" s="78">
        <f t="shared" si="0"/>
        <v>0.3530568450704225</v>
      </c>
    </row>
    <row r="44" spans="2:9" ht="12.75">
      <c r="B44" s="6"/>
      <c r="C44" s="33"/>
      <c r="D44" s="34"/>
      <c r="E44" s="7" t="s">
        <v>59</v>
      </c>
      <c r="F44" s="8" t="s">
        <v>60</v>
      </c>
      <c r="G44" s="51">
        <v>130500</v>
      </c>
      <c r="H44" s="12">
        <v>57278.63</v>
      </c>
      <c r="I44" s="45">
        <f t="shared" si="0"/>
        <v>0.4389167049808429</v>
      </c>
    </row>
    <row r="45" spans="2:9" ht="12.75">
      <c r="B45" s="6"/>
      <c r="C45" s="31"/>
      <c r="D45" s="32"/>
      <c r="E45" s="7" t="s">
        <v>33</v>
      </c>
      <c r="F45" s="8" t="s">
        <v>34</v>
      </c>
      <c r="G45" s="51">
        <v>33800</v>
      </c>
      <c r="H45" s="12">
        <v>2709.12</v>
      </c>
      <c r="I45" s="45">
        <f t="shared" si="0"/>
        <v>0.08015147928994082</v>
      </c>
    </row>
    <row r="46" spans="2:9" ht="12.75">
      <c r="B46" s="6"/>
      <c r="C46" s="31"/>
      <c r="D46" s="32"/>
      <c r="E46" s="7" t="s">
        <v>15</v>
      </c>
      <c r="F46" s="8" t="s">
        <v>16</v>
      </c>
      <c r="G46" s="51">
        <v>12000</v>
      </c>
      <c r="H46" s="12">
        <v>2495.34</v>
      </c>
      <c r="I46" s="45">
        <f t="shared" si="0"/>
        <v>0.20794500000000002</v>
      </c>
    </row>
    <row r="47" spans="2:9" ht="22.5">
      <c r="B47" s="6"/>
      <c r="C47" s="31"/>
      <c r="D47" s="32"/>
      <c r="E47" s="7" t="s">
        <v>61</v>
      </c>
      <c r="F47" s="8" t="s">
        <v>62</v>
      </c>
      <c r="G47" s="51">
        <v>1000</v>
      </c>
      <c r="H47" s="12">
        <v>184.5</v>
      </c>
      <c r="I47" s="45">
        <f t="shared" si="0"/>
        <v>0.1845</v>
      </c>
    </row>
    <row r="48" spans="2:9" ht="12.75">
      <c r="B48" s="6"/>
      <c r="C48" s="29"/>
      <c r="D48" s="30"/>
      <c r="E48" s="7" t="s">
        <v>17</v>
      </c>
      <c r="F48" s="8" t="s">
        <v>18</v>
      </c>
      <c r="G48" s="51">
        <v>200</v>
      </c>
      <c r="H48" s="12">
        <v>0</v>
      </c>
      <c r="I48" s="45">
        <f t="shared" si="0"/>
        <v>0</v>
      </c>
    </row>
    <row r="49" spans="2:9" ht="22.5">
      <c r="B49" s="3"/>
      <c r="C49" s="35" t="s">
        <v>63</v>
      </c>
      <c r="D49" s="36"/>
      <c r="E49" s="4"/>
      <c r="F49" s="5" t="s">
        <v>64</v>
      </c>
      <c r="G49" s="14">
        <f>SUM(G50:G70)</f>
        <v>2220897</v>
      </c>
      <c r="H49" s="14">
        <f>SUM(H50:H70)</f>
        <v>1092886.95</v>
      </c>
      <c r="I49" s="78">
        <f t="shared" si="0"/>
        <v>0.49209258691420626</v>
      </c>
    </row>
    <row r="50" spans="2:9" ht="22.5">
      <c r="B50" s="6"/>
      <c r="C50" s="33"/>
      <c r="D50" s="34"/>
      <c r="E50" s="7" t="s">
        <v>65</v>
      </c>
      <c r="F50" s="8" t="s">
        <v>66</v>
      </c>
      <c r="G50" s="51">
        <v>3000</v>
      </c>
      <c r="H50" s="12">
        <v>228.84</v>
      </c>
      <c r="I50" s="45">
        <f t="shared" si="0"/>
        <v>0.07628</v>
      </c>
    </row>
    <row r="51" spans="2:9" ht="12.75">
      <c r="B51" s="6"/>
      <c r="C51" s="31"/>
      <c r="D51" s="32"/>
      <c r="E51" s="7" t="s">
        <v>27</v>
      </c>
      <c r="F51" s="8" t="s">
        <v>28</v>
      </c>
      <c r="G51" s="51">
        <v>1372109</v>
      </c>
      <c r="H51" s="12">
        <v>623512.03</v>
      </c>
      <c r="I51" s="45">
        <f t="shared" si="0"/>
        <v>0.45441873058189985</v>
      </c>
    </row>
    <row r="52" spans="2:9" ht="12.75">
      <c r="B52" s="6"/>
      <c r="C52" s="31"/>
      <c r="D52" s="32"/>
      <c r="E52" s="7" t="s">
        <v>55</v>
      </c>
      <c r="F52" s="8" t="s">
        <v>56</v>
      </c>
      <c r="G52" s="51">
        <v>111600</v>
      </c>
      <c r="H52" s="12">
        <v>98016.11</v>
      </c>
      <c r="I52" s="45">
        <f t="shared" si="0"/>
        <v>0.8782805555555555</v>
      </c>
    </row>
    <row r="53" spans="2:9" ht="12.75">
      <c r="B53" s="6"/>
      <c r="C53" s="31"/>
      <c r="D53" s="32"/>
      <c r="E53" s="7" t="s">
        <v>29</v>
      </c>
      <c r="F53" s="8" t="s">
        <v>30</v>
      </c>
      <c r="G53" s="51">
        <v>253715</v>
      </c>
      <c r="H53" s="12">
        <v>124313.25</v>
      </c>
      <c r="I53" s="45">
        <f t="shared" si="0"/>
        <v>0.48997201584454997</v>
      </c>
    </row>
    <row r="54" spans="2:9" ht="12.75">
      <c r="B54" s="6"/>
      <c r="C54" s="31"/>
      <c r="D54" s="32"/>
      <c r="E54" s="7" t="s">
        <v>31</v>
      </c>
      <c r="F54" s="8" t="s">
        <v>32</v>
      </c>
      <c r="G54" s="51">
        <v>20300</v>
      </c>
      <c r="H54" s="12">
        <v>10098.32</v>
      </c>
      <c r="I54" s="45">
        <f t="shared" si="0"/>
        <v>0.4974541871921182</v>
      </c>
    </row>
    <row r="55" spans="2:9" ht="22.5">
      <c r="B55" s="6"/>
      <c r="C55" s="31"/>
      <c r="D55" s="32"/>
      <c r="E55" s="7" t="s">
        <v>67</v>
      </c>
      <c r="F55" s="8" t="s">
        <v>68</v>
      </c>
      <c r="G55" s="51">
        <v>7000</v>
      </c>
      <c r="H55" s="12">
        <v>2637</v>
      </c>
      <c r="I55" s="45">
        <f t="shared" si="0"/>
        <v>0.3767142857142857</v>
      </c>
    </row>
    <row r="56" spans="2:9" ht="12.75">
      <c r="B56" s="6"/>
      <c r="C56" s="31"/>
      <c r="D56" s="32"/>
      <c r="E56" s="7" t="s">
        <v>69</v>
      </c>
      <c r="F56" s="8" t="s">
        <v>70</v>
      </c>
      <c r="G56" s="51">
        <v>5500</v>
      </c>
      <c r="H56" s="12">
        <v>0</v>
      </c>
      <c r="I56" s="45">
        <f t="shared" si="0"/>
        <v>0</v>
      </c>
    </row>
    <row r="57" spans="2:9" ht="12.75">
      <c r="B57" s="6"/>
      <c r="C57" s="31"/>
      <c r="D57" s="32"/>
      <c r="E57" s="7" t="s">
        <v>33</v>
      </c>
      <c r="F57" s="8" t="s">
        <v>34</v>
      </c>
      <c r="G57" s="51">
        <v>58050</v>
      </c>
      <c r="H57" s="12">
        <v>39065.77</v>
      </c>
      <c r="I57" s="45">
        <f t="shared" si="0"/>
        <v>0.6729676141257536</v>
      </c>
    </row>
    <row r="58" spans="2:9" ht="12.75">
      <c r="B58" s="6"/>
      <c r="C58" s="31"/>
      <c r="D58" s="32"/>
      <c r="E58" s="7" t="s">
        <v>13</v>
      </c>
      <c r="F58" s="8" t="s">
        <v>14</v>
      </c>
      <c r="G58" s="51">
        <v>32300</v>
      </c>
      <c r="H58" s="12">
        <v>11054.66</v>
      </c>
      <c r="I58" s="45">
        <f t="shared" si="0"/>
        <v>0.3422495356037152</v>
      </c>
    </row>
    <row r="59" spans="2:9" ht="12.75">
      <c r="B59" s="6"/>
      <c r="C59" s="31"/>
      <c r="D59" s="32"/>
      <c r="E59" s="7" t="s">
        <v>39</v>
      </c>
      <c r="F59" s="8" t="s">
        <v>40</v>
      </c>
      <c r="G59" s="51">
        <v>5000</v>
      </c>
      <c r="H59" s="12">
        <v>531.79</v>
      </c>
      <c r="I59" s="45">
        <f t="shared" si="0"/>
        <v>0.106358</v>
      </c>
    </row>
    <row r="60" spans="2:9" ht="12.75">
      <c r="B60" s="6"/>
      <c r="C60" s="31"/>
      <c r="D60" s="32"/>
      <c r="E60" s="7" t="s">
        <v>71</v>
      </c>
      <c r="F60" s="8" t="s">
        <v>72</v>
      </c>
      <c r="G60" s="51">
        <v>2000</v>
      </c>
      <c r="H60" s="12">
        <v>40</v>
      </c>
      <c r="I60" s="45">
        <f t="shared" si="0"/>
        <v>0.02</v>
      </c>
    </row>
    <row r="61" spans="2:9" ht="12.75">
      <c r="B61" s="6"/>
      <c r="C61" s="31"/>
      <c r="D61" s="32"/>
      <c r="E61" s="7" t="s">
        <v>15</v>
      </c>
      <c r="F61" s="8" t="s">
        <v>16</v>
      </c>
      <c r="G61" s="51">
        <v>152050</v>
      </c>
      <c r="H61" s="12">
        <v>61453.78</v>
      </c>
      <c r="I61" s="45">
        <f t="shared" si="0"/>
        <v>0.4041682341335087</v>
      </c>
    </row>
    <row r="62" spans="2:9" ht="22.5">
      <c r="B62" s="6"/>
      <c r="C62" s="31"/>
      <c r="D62" s="32"/>
      <c r="E62" s="7" t="s">
        <v>61</v>
      </c>
      <c r="F62" s="8" t="s">
        <v>62</v>
      </c>
      <c r="G62" s="51">
        <v>20000</v>
      </c>
      <c r="H62" s="12">
        <v>11079.16</v>
      </c>
      <c r="I62" s="45">
        <f t="shared" si="0"/>
        <v>0.553958</v>
      </c>
    </row>
    <row r="63" spans="2:9" ht="12.75">
      <c r="B63" s="6"/>
      <c r="C63" s="31"/>
      <c r="D63" s="32"/>
      <c r="E63" s="7" t="s">
        <v>73</v>
      </c>
      <c r="F63" s="8" t="s">
        <v>74</v>
      </c>
      <c r="G63" s="51">
        <v>30060</v>
      </c>
      <c r="H63" s="12">
        <v>14577.03</v>
      </c>
      <c r="I63" s="45">
        <f t="shared" si="0"/>
        <v>0.48493113772455093</v>
      </c>
    </row>
    <row r="64" spans="2:9" ht="12.75">
      <c r="B64" s="6"/>
      <c r="C64" s="31"/>
      <c r="D64" s="32"/>
      <c r="E64" s="7" t="s">
        <v>75</v>
      </c>
      <c r="F64" s="8" t="s">
        <v>76</v>
      </c>
      <c r="G64" s="51">
        <v>7000</v>
      </c>
      <c r="H64" s="12">
        <v>4083.24</v>
      </c>
      <c r="I64" s="45">
        <f t="shared" si="0"/>
        <v>0.58332</v>
      </c>
    </row>
    <row r="65" spans="2:9" ht="12.75">
      <c r="B65" s="6"/>
      <c r="C65" s="31"/>
      <c r="D65" s="32"/>
      <c r="E65" s="7" t="s">
        <v>17</v>
      </c>
      <c r="F65" s="8" t="s">
        <v>18</v>
      </c>
      <c r="G65" s="51">
        <v>81610</v>
      </c>
      <c r="H65" s="12">
        <v>48881.78</v>
      </c>
      <c r="I65" s="45">
        <f t="shared" si="0"/>
        <v>0.5989680186251685</v>
      </c>
    </row>
    <row r="66" spans="2:9" ht="22.5">
      <c r="B66" s="6"/>
      <c r="C66" s="31"/>
      <c r="D66" s="32"/>
      <c r="E66" s="7" t="s">
        <v>77</v>
      </c>
      <c r="F66" s="8" t="s">
        <v>78</v>
      </c>
      <c r="G66" s="51">
        <v>26803</v>
      </c>
      <c r="H66" s="12">
        <v>20102.25</v>
      </c>
      <c r="I66" s="45">
        <f t="shared" si="0"/>
        <v>0.75</v>
      </c>
    </row>
    <row r="67" spans="2:9" ht="22.5">
      <c r="B67" s="6"/>
      <c r="C67" s="31"/>
      <c r="D67" s="32"/>
      <c r="E67" s="7" t="s">
        <v>79</v>
      </c>
      <c r="F67" s="8" t="s">
        <v>80</v>
      </c>
      <c r="G67" s="51">
        <v>1500</v>
      </c>
      <c r="H67" s="12">
        <v>720</v>
      </c>
      <c r="I67" s="45">
        <f t="shared" si="0"/>
        <v>0.48</v>
      </c>
    </row>
    <row r="68" spans="2:9" ht="22.5">
      <c r="B68" s="6"/>
      <c r="C68" s="31"/>
      <c r="D68" s="32"/>
      <c r="E68" s="7" t="s">
        <v>81</v>
      </c>
      <c r="F68" s="8" t="s">
        <v>82</v>
      </c>
      <c r="G68" s="51">
        <v>200</v>
      </c>
      <c r="H68" s="12">
        <v>30.97</v>
      </c>
      <c r="I68" s="45">
        <f aca="true" t="shared" si="1" ref="I68:I150">H68/G68</f>
        <v>0.15485</v>
      </c>
    </row>
    <row r="69" spans="2:9" ht="22.5">
      <c r="B69" s="6"/>
      <c r="C69" s="31"/>
      <c r="D69" s="32"/>
      <c r="E69" s="7" t="s">
        <v>83</v>
      </c>
      <c r="F69" s="8" t="s">
        <v>84</v>
      </c>
      <c r="G69" s="51">
        <v>18000</v>
      </c>
      <c r="H69" s="12">
        <v>13401.47</v>
      </c>
      <c r="I69" s="45">
        <f t="shared" si="1"/>
        <v>0.7445261111111111</v>
      </c>
    </row>
    <row r="70" spans="2:9" ht="22.5">
      <c r="B70" s="6"/>
      <c r="C70" s="29"/>
      <c r="D70" s="30"/>
      <c r="E70" s="7" t="s">
        <v>41</v>
      </c>
      <c r="F70" s="8" t="s">
        <v>42</v>
      </c>
      <c r="G70" s="51">
        <v>13100</v>
      </c>
      <c r="H70" s="12">
        <v>9059.5</v>
      </c>
      <c r="I70" s="45">
        <f t="shared" si="1"/>
        <v>0.6915648854961832</v>
      </c>
    </row>
    <row r="71" spans="2:9" ht="15">
      <c r="B71" s="3"/>
      <c r="C71" s="35" t="s">
        <v>85</v>
      </c>
      <c r="D71" s="36"/>
      <c r="E71" s="4"/>
      <c r="F71" s="5" t="s">
        <v>86</v>
      </c>
      <c r="G71" s="14">
        <f>SUM(G72:G73)</f>
        <v>87600</v>
      </c>
      <c r="H71" s="14">
        <f>SUM(H72:H73)</f>
        <v>10578.68</v>
      </c>
      <c r="I71" s="78">
        <f t="shared" si="1"/>
        <v>0.12076118721461188</v>
      </c>
    </row>
    <row r="72" spans="2:9" ht="12.75">
      <c r="B72" s="6"/>
      <c r="C72" s="33"/>
      <c r="D72" s="34"/>
      <c r="E72" s="7" t="s">
        <v>33</v>
      </c>
      <c r="F72" s="8" t="s">
        <v>34</v>
      </c>
      <c r="G72" s="51">
        <v>14300</v>
      </c>
      <c r="H72" s="12">
        <v>8020.89</v>
      </c>
      <c r="I72" s="45">
        <f t="shared" si="1"/>
        <v>0.5609013986013986</v>
      </c>
    </row>
    <row r="73" spans="2:9" ht="12.75">
      <c r="B73" s="6"/>
      <c r="C73" s="29"/>
      <c r="D73" s="30"/>
      <c r="E73" s="7" t="s">
        <v>15</v>
      </c>
      <c r="F73" s="8" t="s">
        <v>16</v>
      </c>
      <c r="G73" s="51">
        <v>73300</v>
      </c>
      <c r="H73" s="12">
        <v>2557.79</v>
      </c>
      <c r="I73" s="45">
        <f t="shared" si="1"/>
        <v>0.03489481582537517</v>
      </c>
    </row>
    <row r="74" spans="2:9" ht="22.5">
      <c r="B74" s="6"/>
      <c r="C74" s="62" t="s">
        <v>240</v>
      </c>
      <c r="D74" s="36"/>
      <c r="E74" s="4"/>
      <c r="F74" s="63" t="s">
        <v>140</v>
      </c>
      <c r="G74" s="14">
        <f>SUM(G75:G91)</f>
        <v>552925</v>
      </c>
      <c r="H74" s="14">
        <f>SUM(H75:H91)</f>
        <v>289503.08</v>
      </c>
      <c r="I74" s="78">
        <f aca="true" t="shared" si="2" ref="I74:I91">H74/G74</f>
        <v>0.5235847176380161</v>
      </c>
    </row>
    <row r="75" spans="2:9" ht="22.5">
      <c r="B75" s="6"/>
      <c r="C75" s="96"/>
      <c r="D75" s="97"/>
      <c r="E75" s="64" t="s">
        <v>65</v>
      </c>
      <c r="F75" s="8" t="s">
        <v>66</v>
      </c>
      <c r="G75" s="51">
        <v>8190</v>
      </c>
      <c r="H75" s="12">
        <v>3163.66</v>
      </c>
      <c r="I75" s="45">
        <f t="shared" si="2"/>
        <v>0.38628327228327225</v>
      </c>
    </row>
    <row r="76" spans="2:9" ht="12.75">
      <c r="B76" s="6"/>
      <c r="C76" s="98"/>
      <c r="D76" s="99"/>
      <c r="E76" s="64" t="s">
        <v>27</v>
      </c>
      <c r="F76" s="8" t="s">
        <v>28</v>
      </c>
      <c r="G76" s="51">
        <v>360428</v>
      </c>
      <c r="H76" s="12">
        <v>172340.45</v>
      </c>
      <c r="I76" s="45">
        <f t="shared" si="2"/>
        <v>0.4781549990566771</v>
      </c>
    </row>
    <row r="77" spans="2:9" ht="12.75">
      <c r="B77" s="6"/>
      <c r="C77" s="98"/>
      <c r="D77" s="99"/>
      <c r="E77" s="64" t="s">
        <v>55</v>
      </c>
      <c r="F77" s="8" t="s">
        <v>56</v>
      </c>
      <c r="G77" s="51">
        <v>29059</v>
      </c>
      <c r="H77" s="12">
        <v>28421</v>
      </c>
      <c r="I77" s="45">
        <f t="shared" si="2"/>
        <v>0.9780446677449327</v>
      </c>
    </row>
    <row r="78" spans="2:9" ht="12.75">
      <c r="B78" s="6"/>
      <c r="C78" s="98"/>
      <c r="D78" s="99"/>
      <c r="E78" s="64" t="s">
        <v>29</v>
      </c>
      <c r="F78" s="8" t="s">
        <v>30</v>
      </c>
      <c r="G78" s="51">
        <v>65940</v>
      </c>
      <c r="H78" s="12">
        <v>33819.05</v>
      </c>
      <c r="I78" s="45">
        <f t="shared" si="2"/>
        <v>0.5128760994843797</v>
      </c>
    </row>
    <row r="79" spans="2:9" ht="12.75">
      <c r="B79" s="6"/>
      <c r="C79" s="98"/>
      <c r="D79" s="99"/>
      <c r="E79" s="64" t="s">
        <v>31</v>
      </c>
      <c r="F79" s="8" t="s">
        <v>32</v>
      </c>
      <c r="G79" s="51">
        <v>9542</v>
      </c>
      <c r="H79" s="12">
        <v>4579.03</v>
      </c>
      <c r="I79" s="45">
        <f t="shared" si="2"/>
        <v>0.4798815761894781</v>
      </c>
    </row>
    <row r="80" spans="2:9" ht="12.75">
      <c r="B80" s="6"/>
      <c r="C80" s="98"/>
      <c r="D80" s="99"/>
      <c r="E80" s="64" t="s">
        <v>69</v>
      </c>
      <c r="F80" s="8" t="s">
        <v>70</v>
      </c>
      <c r="G80" s="51">
        <v>10194</v>
      </c>
      <c r="H80" s="12">
        <v>4247.5</v>
      </c>
      <c r="I80" s="45">
        <f t="shared" si="2"/>
        <v>0.4166666666666667</v>
      </c>
    </row>
    <row r="81" spans="2:9" ht="12.75">
      <c r="B81" s="6"/>
      <c r="C81" s="98"/>
      <c r="D81" s="99"/>
      <c r="E81" s="64" t="s">
        <v>33</v>
      </c>
      <c r="F81" s="8" t="s">
        <v>34</v>
      </c>
      <c r="G81" s="51">
        <v>12200</v>
      </c>
      <c r="H81" s="12">
        <v>3904.25</v>
      </c>
      <c r="I81" s="45">
        <f t="shared" si="2"/>
        <v>0.3200204918032787</v>
      </c>
    </row>
    <row r="82" spans="2:9" ht="12.75">
      <c r="B82" s="6"/>
      <c r="C82" s="98"/>
      <c r="D82" s="99"/>
      <c r="E82" s="64" t="s">
        <v>39</v>
      </c>
      <c r="F82" s="8" t="s">
        <v>40</v>
      </c>
      <c r="G82" s="51">
        <v>2000</v>
      </c>
      <c r="H82" s="12">
        <v>467.4</v>
      </c>
      <c r="I82" s="45">
        <f t="shared" si="2"/>
        <v>0.2337</v>
      </c>
    </row>
    <row r="83" spans="2:9" ht="12.75">
      <c r="B83" s="6"/>
      <c r="C83" s="98"/>
      <c r="D83" s="99"/>
      <c r="E83" s="64" t="s">
        <v>71</v>
      </c>
      <c r="F83" s="8" t="s">
        <v>72</v>
      </c>
      <c r="G83" s="51">
        <v>1100</v>
      </c>
      <c r="H83" s="12">
        <v>140</v>
      </c>
      <c r="I83" s="45">
        <f t="shared" si="2"/>
        <v>0.12727272727272726</v>
      </c>
    </row>
    <row r="84" spans="2:9" ht="12.75">
      <c r="B84" s="6"/>
      <c r="C84" s="98"/>
      <c r="D84" s="99"/>
      <c r="E84" s="64" t="s">
        <v>15</v>
      </c>
      <c r="F84" s="8" t="s">
        <v>16</v>
      </c>
      <c r="G84" s="51">
        <v>17788</v>
      </c>
      <c r="H84" s="12">
        <v>13874.27</v>
      </c>
      <c r="I84" s="45">
        <f t="shared" si="2"/>
        <v>0.7799791994603104</v>
      </c>
    </row>
    <row r="85" spans="2:9" ht="22.5">
      <c r="B85" s="6"/>
      <c r="C85" s="98"/>
      <c r="D85" s="99"/>
      <c r="E85" s="64" t="s">
        <v>61</v>
      </c>
      <c r="F85" s="8" t="s">
        <v>62</v>
      </c>
      <c r="G85" s="51">
        <v>3245</v>
      </c>
      <c r="H85" s="12">
        <v>1447.4</v>
      </c>
      <c r="I85" s="45">
        <f t="shared" si="2"/>
        <v>0.446040061633282</v>
      </c>
    </row>
    <row r="86" spans="2:9" ht="12.75">
      <c r="B86" s="6"/>
      <c r="C86" s="98"/>
      <c r="D86" s="99"/>
      <c r="E86" s="64" t="s">
        <v>73</v>
      </c>
      <c r="F86" s="8" t="s">
        <v>74</v>
      </c>
      <c r="G86" s="51">
        <v>6700</v>
      </c>
      <c r="H86" s="12">
        <v>2632.73</v>
      </c>
      <c r="I86" s="45">
        <f t="shared" si="2"/>
        <v>0.392944776119403</v>
      </c>
    </row>
    <row r="87" spans="2:9" ht="12.75">
      <c r="B87" s="6"/>
      <c r="C87" s="98"/>
      <c r="D87" s="99"/>
      <c r="E87" s="64" t="s">
        <v>75</v>
      </c>
      <c r="F87" s="8" t="s">
        <v>76</v>
      </c>
      <c r="G87" s="51">
        <v>2350</v>
      </c>
      <c r="H87" s="12">
        <v>1647.1</v>
      </c>
      <c r="I87" s="45">
        <f t="shared" si="2"/>
        <v>0.7008936170212765</v>
      </c>
    </row>
    <row r="88" spans="2:9" ht="12.75">
      <c r="B88" s="6"/>
      <c r="C88" s="98"/>
      <c r="D88" s="99"/>
      <c r="E88" s="64" t="s">
        <v>17</v>
      </c>
      <c r="F88" s="8" t="s">
        <v>18</v>
      </c>
      <c r="G88" s="51">
        <v>7590</v>
      </c>
      <c r="H88" s="12">
        <v>7258</v>
      </c>
      <c r="I88" s="45">
        <f t="shared" si="2"/>
        <v>0.9562582345191041</v>
      </c>
    </row>
    <row r="89" spans="2:9" ht="22.5">
      <c r="B89" s="6"/>
      <c r="C89" s="98"/>
      <c r="D89" s="99"/>
      <c r="E89" s="64" t="s">
        <v>77</v>
      </c>
      <c r="F89" s="8" t="s">
        <v>78</v>
      </c>
      <c r="G89" s="51">
        <v>12549</v>
      </c>
      <c r="H89" s="12">
        <v>9412</v>
      </c>
      <c r="I89" s="45">
        <f t="shared" si="2"/>
        <v>0.750019921906128</v>
      </c>
    </row>
    <row r="90" spans="2:9" ht="22.5">
      <c r="B90" s="6"/>
      <c r="C90" s="98"/>
      <c r="D90" s="99"/>
      <c r="E90" s="64" t="s">
        <v>79</v>
      </c>
      <c r="F90" s="8" t="s">
        <v>80</v>
      </c>
      <c r="G90" s="51">
        <v>50</v>
      </c>
      <c r="H90" s="12">
        <v>0</v>
      </c>
      <c r="I90" s="45">
        <f t="shared" si="2"/>
        <v>0</v>
      </c>
    </row>
    <row r="91" spans="2:9" ht="22.5">
      <c r="B91" s="6"/>
      <c r="C91" s="100"/>
      <c r="D91" s="101"/>
      <c r="E91" s="64" t="s">
        <v>83</v>
      </c>
      <c r="F91" s="8" t="s">
        <v>84</v>
      </c>
      <c r="G91" s="51">
        <v>4000</v>
      </c>
      <c r="H91" s="12">
        <v>2149.24</v>
      </c>
      <c r="I91" s="45">
        <f t="shared" si="2"/>
        <v>0.53731</v>
      </c>
    </row>
    <row r="92" spans="2:9" ht="15">
      <c r="B92" s="3"/>
      <c r="C92" s="35" t="s">
        <v>87</v>
      </c>
      <c r="D92" s="36"/>
      <c r="E92" s="4"/>
      <c r="F92" s="5" t="s">
        <v>26</v>
      </c>
      <c r="G92" s="14">
        <f>SUM(G93:G97)</f>
        <v>138750</v>
      </c>
      <c r="H92" s="14">
        <f>SUM(H93:H97)</f>
        <v>79338.34</v>
      </c>
      <c r="I92" s="78">
        <f t="shared" si="1"/>
        <v>0.5718078558558558</v>
      </c>
    </row>
    <row r="93" spans="2:9" ht="12.75">
      <c r="B93" s="6"/>
      <c r="C93" s="33"/>
      <c r="D93" s="34"/>
      <c r="E93" s="7" t="s">
        <v>59</v>
      </c>
      <c r="F93" s="8" t="s">
        <v>60</v>
      </c>
      <c r="G93" s="51">
        <v>97850</v>
      </c>
      <c r="H93" s="12">
        <v>45819</v>
      </c>
      <c r="I93" s="45">
        <f t="shared" si="1"/>
        <v>0.46825753704649975</v>
      </c>
    </row>
    <row r="94" spans="2:9" ht="12.75">
      <c r="B94" s="6"/>
      <c r="C94" s="31"/>
      <c r="D94" s="32"/>
      <c r="E94" s="7" t="s">
        <v>88</v>
      </c>
      <c r="F94" s="8" t="s">
        <v>89</v>
      </c>
      <c r="G94" s="51">
        <v>4600</v>
      </c>
      <c r="H94" s="12">
        <v>4181</v>
      </c>
      <c r="I94" s="45">
        <f t="shared" si="1"/>
        <v>0.9089130434782609</v>
      </c>
    </row>
    <row r="95" spans="2:9" ht="12.75">
      <c r="B95" s="6"/>
      <c r="C95" s="31"/>
      <c r="D95" s="32"/>
      <c r="E95" s="7" t="s">
        <v>33</v>
      </c>
      <c r="F95" s="8" t="s">
        <v>34</v>
      </c>
      <c r="G95" s="51">
        <v>13500</v>
      </c>
      <c r="H95" s="12">
        <v>11489.33</v>
      </c>
      <c r="I95" s="45">
        <f t="shared" si="1"/>
        <v>0.8510614814814815</v>
      </c>
    </row>
    <row r="96" spans="2:9" ht="12.75">
      <c r="B96" s="6"/>
      <c r="C96" s="31"/>
      <c r="D96" s="32"/>
      <c r="E96" s="7" t="s">
        <v>15</v>
      </c>
      <c r="F96" s="8" t="s">
        <v>16</v>
      </c>
      <c r="G96" s="51">
        <v>20800</v>
      </c>
      <c r="H96" s="12">
        <v>17052.85</v>
      </c>
      <c r="I96" s="45">
        <f t="shared" si="1"/>
        <v>0.8198485576923076</v>
      </c>
    </row>
    <row r="97" spans="2:17" ht="12.75">
      <c r="B97" s="6"/>
      <c r="C97" s="29"/>
      <c r="D97" s="30"/>
      <c r="E97" s="7" t="s">
        <v>17</v>
      </c>
      <c r="F97" s="8" t="s">
        <v>18</v>
      </c>
      <c r="G97" s="51">
        <v>2000</v>
      </c>
      <c r="H97" s="12">
        <v>796.16</v>
      </c>
      <c r="I97" s="45">
        <f t="shared" si="1"/>
        <v>0.39808</v>
      </c>
      <c r="Q97" s="16"/>
    </row>
    <row r="98" spans="2:9" ht="33.75">
      <c r="B98" s="1" t="s">
        <v>90</v>
      </c>
      <c r="C98" s="37"/>
      <c r="D98" s="38"/>
      <c r="E98" s="1"/>
      <c r="F98" s="2" t="s">
        <v>91</v>
      </c>
      <c r="G98" s="44">
        <f>G99</f>
        <v>1657</v>
      </c>
      <c r="H98" s="44">
        <f>H99</f>
        <v>0</v>
      </c>
      <c r="I98" s="46">
        <f t="shared" si="1"/>
        <v>0</v>
      </c>
    </row>
    <row r="99" spans="2:9" ht="22.5">
      <c r="B99" s="3"/>
      <c r="C99" s="35" t="s">
        <v>92</v>
      </c>
      <c r="D99" s="36"/>
      <c r="E99" s="4"/>
      <c r="F99" s="5" t="s">
        <v>93</v>
      </c>
      <c r="G99" s="14">
        <f>G100</f>
        <v>1657</v>
      </c>
      <c r="H99" s="14">
        <f>H100</f>
        <v>0</v>
      </c>
      <c r="I99" s="78">
        <f t="shared" si="1"/>
        <v>0</v>
      </c>
    </row>
    <row r="100" spans="2:9" ht="12.75">
      <c r="B100" s="6"/>
      <c r="C100" s="39"/>
      <c r="D100" s="40"/>
      <c r="E100" s="7" t="s">
        <v>33</v>
      </c>
      <c r="F100" s="8" t="s">
        <v>34</v>
      </c>
      <c r="G100" s="51">
        <v>1657</v>
      </c>
      <c r="H100" s="12">
        <v>0</v>
      </c>
      <c r="I100" s="45">
        <f t="shared" si="1"/>
        <v>0</v>
      </c>
    </row>
    <row r="101" spans="2:9" ht="22.5">
      <c r="B101" s="1" t="s">
        <v>94</v>
      </c>
      <c r="C101" s="37"/>
      <c r="D101" s="38"/>
      <c r="E101" s="1"/>
      <c r="F101" s="2" t="s">
        <v>95</v>
      </c>
      <c r="G101" s="44">
        <f>G102+G122</f>
        <v>490538</v>
      </c>
      <c r="H101" s="44">
        <f>H102+H122</f>
        <v>125794.34999999999</v>
      </c>
      <c r="I101" s="46">
        <f>H101/G101</f>
        <v>0.2564416008545719</v>
      </c>
    </row>
    <row r="102" spans="2:9" ht="15">
      <c r="B102" s="3"/>
      <c r="C102" s="35" t="s">
        <v>96</v>
      </c>
      <c r="D102" s="36"/>
      <c r="E102" s="4"/>
      <c r="F102" s="5" t="s">
        <v>97</v>
      </c>
      <c r="G102" s="14">
        <f>SUM(G103:G121)</f>
        <v>398538</v>
      </c>
      <c r="H102" s="14">
        <f>SUM(H103:H121)</f>
        <v>125794.34999999999</v>
      </c>
      <c r="I102" s="78">
        <f t="shared" si="1"/>
        <v>0.31563953750959756</v>
      </c>
    </row>
    <row r="103" spans="2:9" ht="33.75">
      <c r="B103" s="6"/>
      <c r="C103" s="33"/>
      <c r="D103" s="34"/>
      <c r="E103" s="7" t="s">
        <v>98</v>
      </c>
      <c r="F103" s="8" t="s">
        <v>99</v>
      </c>
      <c r="G103" s="51">
        <v>23000</v>
      </c>
      <c r="H103" s="12">
        <v>11946</v>
      </c>
      <c r="I103" s="45">
        <f t="shared" si="1"/>
        <v>0.5193913043478261</v>
      </c>
    </row>
    <row r="104" spans="2:9" ht="22.5">
      <c r="B104" s="6"/>
      <c r="C104" s="31"/>
      <c r="D104" s="32"/>
      <c r="E104" s="7" t="s">
        <v>65</v>
      </c>
      <c r="F104" s="8" t="s">
        <v>66</v>
      </c>
      <c r="G104" s="51">
        <v>500</v>
      </c>
      <c r="H104" s="12">
        <v>227.52</v>
      </c>
      <c r="I104" s="45">
        <f t="shared" si="1"/>
        <v>0.45504</v>
      </c>
    </row>
    <row r="105" spans="2:9" ht="12.75">
      <c r="B105" s="6"/>
      <c r="C105" s="31"/>
      <c r="D105" s="32"/>
      <c r="E105" s="7" t="s">
        <v>59</v>
      </c>
      <c r="F105" s="8" t="s">
        <v>60</v>
      </c>
      <c r="G105" s="51">
        <v>29500</v>
      </c>
      <c r="H105" s="12">
        <v>0</v>
      </c>
      <c r="I105" s="45">
        <f t="shared" si="1"/>
        <v>0</v>
      </c>
    </row>
    <row r="106" spans="2:9" ht="12.75">
      <c r="B106" s="6"/>
      <c r="C106" s="31"/>
      <c r="D106" s="32"/>
      <c r="E106" s="7" t="s">
        <v>27</v>
      </c>
      <c r="F106" s="8" t="s">
        <v>28</v>
      </c>
      <c r="G106" s="51">
        <v>91100</v>
      </c>
      <c r="H106" s="12">
        <v>44850.01</v>
      </c>
      <c r="I106" s="45">
        <f t="shared" si="1"/>
        <v>0.49231624588364437</v>
      </c>
    </row>
    <row r="107" spans="2:9" ht="12.75">
      <c r="B107" s="6"/>
      <c r="C107" s="31"/>
      <c r="D107" s="32"/>
      <c r="E107" s="7" t="s">
        <v>55</v>
      </c>
      <c r="F107" s="8" t="s">
        <v>56</v>
      </c>
      <c r="G107" s="51">
        <v>6300</v>
      </c>
      <c r="H107" s="12">
        <v>6237.67</v>
      </c>
      <c r="I107" s="45">
        <f t="shared" si="1"/>
        <v>0.9901063492063492</v>
      </c>
    </row>
    <row r="108" spans="2:9" ht="12.75">
      <c r="B108" s="6"/>
      <c r="C108" s="31"/>
      <c r="D108" s="32"/>
      <c r="E108" s="7" t="s">
        <v>29</v>
      </c>
      <c r="F108" s="8" t="s">
        <v>30</v>
      </c>
      <c r="G108" s="51">
        <v>15500</v>
      </c>
      <c r="H108" s="12">
        <v>9013.37</v>
      </c>
      <c r="I108" s="45">
        <f t="shared" si="1"/>
        <v>0.5815077419354839</v>
      </c>
    </row>
    <row r="109" spans="2:9" ht="12.75">
      <c r="B109" s="6"/>
      <c r="C109" s="31"/>
      <c r="D109" s="32"/>
      <c r="E109" s="7" t="s">
        <v>31</v>
      </c>
      <c r="F109" s="8" t="s">
        <v>32</v>
      </c>
      <c r="G109" s="51">
        <v>2350</v>
      </c>
      <c r="H109" s="12">
        <v>1288.39</v>
      </c>
      <c r="I109" s="45">
        <f t="shared" si="1"/>
        <v>0.5482510638297873</v>
      </c>
    </row>
    <row r="110" spans="2:9" ht="12.75">
      <c r="B110" s="6"/>
      <c r="C110" s="31"/>
      <c r="D110" s="32"/>
      <c r="E110" s="7" t="s">
        <v>69</v>
      </c>
      <c r="F110" s="8" t="s">
        <v>70</v>
      </c>
      <c r="G110" s="51">
        <v>5000</v>
      </c>
      <c r="H110" s="12">
        <v>1499.99</v>
      </c>
      <c r="I110" s="45">
        <f t="shared" si="1"/>
        <v>0.299998</v>
      </c>
    </row>
    <row r="111" spans="2:9" ht="12.75">
      <c r="B111" s="6"/>
      <c r="C111" s="31"/>
      <c r="D111" s="32"/>
      <c r="E111" s="7" t="s">
        <v>33</v>
      </c>
      <c r="F111" s="8" t="s">
        <v>34</v>
      </c>
      <c r="G111" s="51">
        <v>47300</v>
      </c>
      <c r="H111" s="12">
        <v>25450.38</v>
      </c>
      <c r="I111" s="45">
        <f t="shared" si="1"/>
        <v>0.5380630021141649</v>
      </c>
    </row>
    <row r="112" spans="2:9" ht="12.75">
      <c r="B112" s="6"/>
      <c r="C112" s="31"/>
      <c r="D112" s="32"/>
      <c r="E112" s="7" t="s">
        <v>13</v>
      </c>
      <c r="F112" s="8" t="s">
        <v>14</v>
      </c>
      <c r="G112" s="51">
        <v>9000</v>
      </c>
      <c r="H112" s="12">
        <v>3981.5</v>
      </c>
      <c r="I112" s="45">
        <f t="shared" si="1"/>
        <v>0.4423888888888889</v>
      </c>
    </row>
    <row r="113" spans="2:9" ht="12.75">
      <c r="B113" s="6"/>
      <c r="C113" s="31"/>
      <c r="D113" s="32"/>
      <c r="E113" s="7" t="s">
        <v>39</v>
      </c>
      <c r="F113" s="8" t="s">
        <v>40</v>
      </c>
      <c r="G113" s="51">
        <v>7300</v>
      </c>
      <c r="H113" s="12">
        <v>0</v>
      </c>
      <c r="I113" s="45">
        <f t="shared" si="1"/>
        <v>0</v>
      </c>
    </row>
    <row r="114" spans="2:9" ht="12.75">
      <c r="B114" s="6"/>
      <c r="C114" s="31"/>
      <c r="D114" s="32"/>
      <c r="E114" s="7" t="s">
        <v>71</v>
      </c>
      <c r="F114" s="8" t="s">
        <v>72</v>
      </c>
      <c r="G114" s="51">
        <v>9000</v>
      </c>
      <c r="H114" s="12">
        <v>5390</v>
      </c>
      <c r="I114" s="45">
        <f t="shared" si="1"/>
        <v>0.5988888888888889</v>
      </c>
    </row>
    <row r="115" spans="2:9" ht="12.75">
      <c r="B115" s="6"/>
      <c r="C115" s="31"/>
      <c r="D115" s="32"/>
      <c r="E115" s="7" t="s">
        <v>15</v>
      </c>
      <c r="F115" s="8" t="s">
        <v>16</v>
      </c>
      <c r="G115" s="51">
        <v>36000</v>
      </c>
      <c r="H115" s="12">
        <v>6645.87</v>
      </c>
      <c r="I115" s="45">
        <f t="shared" si="1"/>
        <v>0.1846075</v>
      </c>
    </row>
    <row r="116" spans="2:9" ht="22.5">
      <c r="B116" s="6"/>
      <c r="C116" s="31"/>
      <c r="D116" s="32"/>
      <c r="E116" s="7" t="s">
        <v>61</v>
      </c>
      <c r="F116" s="8" t="s">
        <v>62</v>
      </c>
      <c r="G116" s="51">
        <v>2500</v>
      </c>
      <c r="H116" s="12">
        <v>1006.65</v>
      </c>
      <c r="I116" s="45">
        <f t="shared" si="1"/>
        <v>0.40266</v>
      </c>
    </row>
    <row r="117" spans="2:9" ht="12.75">
      <c r="B117" s="6"/>
      <c r="C117" s="31"/>
      <c r="D117" s="32"/>
      <c r="E117" s="7" t="s">
        <v>73</v>
      </c>
      <c r="F117" s="8" t="s">
        <v>74</v>
      </c>
      <c r="G117" s="51">
        <v>500</v>
      </c>
      <c r="H117" s="12">
        <v>0</v>
      </c>
      <c r="I117" s="45">
        <f t="shared" si="1"/>
        <v>0</v>
      </c>
    </row>
    <row r="118" spans="2:9" ht="12.75">
      <c r="B118" s="6"/>
      <c r="C118" s="31"/>
      <c r="D118" s="32"/>
      <c r="E118" s="7" t="s">
        <v>75</v>
      </c>
      <c r="F118" s="8" t="s">
        <v>76</v>
      </c>
      <c r="G118" s="51">
        <v>500</v>
      </c>
      <c r="H118" s="12">
        <v>0</v>
      </c>
      <c r="I118" s="45">
        <f t="shared" si="1"/>
        <v>0</v>
      </c>
    </row>
    <row r="119" spans="2:9" ht="12.75">
      <c r="B119" s="6"/>
      <c r="C119" s="31"/>
      <c r="D119" s="32"/>
      <c r="E119" s="7" t="s">
        <v>17</v>
      </c>
      <c r="F119" s="8" t="s">
        <v>18</v>
      </c>
      <c r="G119" s="51">
        <v>21000</v>
      </c>
      <c r="H119" s="12">
        <v>6616</v>
      </c>
      <c r="I119" s="45">
        <f t="shared" si="1"/>
        <v>0.315047619047619</v>
      </c>
    </row>
    <row r="120" spans="2:9" ht="22.5">
      <c r="B120" s="6"/>
      <c r="C120" s="31"/>
      <c r="D120" s="32"/>
      <c r="E120" s="7" t="s">
        <v>77</v>
      </c>
      <c r="F120" s="8" t="s">
        <v>78</v>
      </c>
      <c r="G120" s="51">
        <v>2188</v>
      </c>
      <c r="H120" s="12">
        <v>1641</v>
      </c>
      <c r="I120" s="45">
        <f t="shared" si="1"/>
        <v>0.75</v>
      </c>
    </row>
    <row r="121" spans="2:9" ht="56.25">
      <c r="B121" s="6"/>
      <c r="C121" s="29"/>
      <c r="D121" s="30"/>
      <c r="E121" s="60" t="s">
        <v>242</v>
      </c>
      <c r="F121" s="61" t="s">
        <v>243</v>
      </c>
      <c r="G121" s="51">
        <v>90000</v>
      </c>
      <c r="H121" s="12">
        <v>0</v>
      </c>
      <c r="I121" s="45">
        <f t="shared" si="1"/>
        <v>0</v>
      </c>
    </row>
    <row r="122" spans="2:9" ht="15">
      <c r="B122" s="3"/>
      <c r="C122" s="87" t="s">
        <v>100</v>
      </c>
      <c r="D122" s="88"/>
      <c r="E122" s="89"/>
      <c r="F122" s="90" t="s">
        <v>101</v>
      </c>
      <c r="G122" s="14">
        <f>G123</f>
        <v>92000</v>
      </c>
      <c r="H122" s="14">
        <f>H123</f>
        <v>0</v>
      </c>
      <c r="I122" s="78">
        <f t="shared" si="1"/>
        <v>0</v>
      </c>
    </row>
    <row r="123" spans="2:9" ht="12.75">
      <c r="B123" s="6"/>
      <c r="C123" s="39"/>
      <c r="D123" s="40"/>
      <c r="E123" s="7" t="s">
        <v>102</v>
      </c>
      <c r="F123" s="8" t="s">
        <v>103</v>
      </c>
      <c r="G123" s="51">
        <v>92000</v>
      </c>
      <c r="H123" s="12">
        <v>0</v>
      </c>
      <c r="I123" s="45">
        <f t="shared" si="1"/>
        <v>0</v>
      </c>
    </row>
    <row r="124" spans="2:9" ht="12.75">
      <c r="B124" s="1" t="s">
        <v>104</v>
      </c>
      <c r="C124" s="37"/>
      <c r="D124" s="38"/>
      <c r="E124" s="1"/>
      <c r="F124" s="2" t="s">
        <v>105</v>
      </c>
      <c r="G124" s="44">
        <f>G125</f>
        <v>162404</v>
      </c>
      <c r="H124" s="44">
        <f>H125</f>
        <v>67994.98</v>
      </c>
      <c r="I124" s="46">
        <f t="shared" si="1"/>
        <v>0.41867798822689095</v>
      </c>
    </row>
    <row r="125" spans="2:9" ht="33.75">
      <c r="B125" s="3"/>
      <c r="C125" s="87" t="s">
        <v>106</v>
      </c>
      <c r="D125" s="88"/>
      <c r="E125" s="89"/>
      <c r="F125" s="90" t="s">
        <v>107</v>
      </c>
      <c r="G125" s="14">
        <f>SUM(G126:G127)</f>
        <v>162404</v>
      </c>
      <c r="H125" s="14">
        <f>SUM(H126:H127)</f>
        <v>67994.98</v>
      </c>
      <c r="I125" s="78">
        <f t="shared" si="1"/>
        <v>0.41867798822689095</v>
      </c>
    </row>
    <row r="126" spans="2:9" ht="12.75">
      <c r="B126" s="6"/>
      <c r="C126" s="33"/>
      <c r="D126" s="34"/>
      <c r="E126" s="7" t="s">
        <v>15</v>
      </c>
      <c r="F126" s="8" t="s">
        <v>16</v>
      </c>
      <c r="G126" s="51">
        <v>5000</v>
      </c>
      <c r="H126" s="12">
        <v>0</v>
      </c>
      <c r="I126" s="45">
        <f t="shared" si="1"/>
        <v>0</v>
      </c>
    </row>
    <row r="127" spans="2:9" ht="45">
      <c r="B127" s="6"/>
      <c r="C127" s="29"/>
      <c r="D127" s="30"/>
      <c r="E127" s="7" t="s">
        <v>108</v>
      </c>
      <c r="F127" s="8" t="s">
        <v>109</v>
      </c>
      <c r="G127" s="51">
        <v>157404</v>
      </c>
      <c r="H127" s="12">
        <v>67994.98</v>
      </c>
      <c r="I127" s="45">
        <f t="shared" si="1"/>
        <v>0.4319774592767655</v>
      </c>
    </row>
    <row r="128" spans="2:9" ht="12.75">
      <c r="B128" s="1" t="s">
        <v>110</v>
      </c>
      <c r="C128" s="37"/>
      <c r="D128" s="38"/>
      <c r="E128" s="1"/>
      <c r="F128" s="2" t="s">
        <v>111</v>
      </c>
      <c r="G128" s="44">
        <f>G129+G131</f>
        <v>281121.2</v>
      </c>
      <c r="H128" s="44">
        <f>H129+H131</f>
        <v>0</v>
      </c>
      <c r="I128" s="46">
        <f t="shared" si="1"/>
        <v>0</v>
      </c>
    </row>
    <row r="129" spans="2:9" ht="12.75">
      <c r="B129" s="115"/>
      <c r="C129" s="81" t="s">
        <v>244</v>
      </c>
      <c r="D129" s="82"/>
      <c r="E129" s="83"/>
      <c r="F129" s="84" t="s">
        <v>245</v>
      </c>
      <c r="G129" s="85">
        <f>G130</f>
        <v>9000</v>
      </c>
      <c r="H129" s="85">
        <f>H130</f>
        <v>0</v>
      </c>
      <c r="I129" s="86">
        <f t="shared" si="1"/>
        <v>0</v>
      </c>
    </row>
    <row r="130" spans="2:9" ht="12.75">
      <c r="B130" s="116"/>
      <c r="C130" s="56"/>
      <c r="D130" s="57"/>
      <c r="E130" s="58" t="s">
        <v>241</v>
      </c>
      <c r="F130" s="65" t="s">
        <v>246</v>
      </c>
      <c r="G130" s="66">
        <v>9000</v>
      </c>
      <c r="H130" s="66">
        <v>0</v>
      </c>
      <c r="I130" s="67">
        <f t="shared" si="1"/>
        <v>0</v>
      </c>
    </row>
    <row r="131" spans="2:14" ht="15">
      <c r="B131" s="116"/>
      <c r="C131" s="35" t="s">
        <v>112</v>
      </c>
      <c r="D131" s="36"/>
      <c r="E131" s="4"/>
      <c r="F131" s="5" t="s">
        <v>113</v>
      </c>
      <c r="G131" s="14">
        <f>G132</f>
        <v>272121.2</v>
      </c>
      <c r="H131" s="14">
        <f>H132</f>
        <v>0</v>
      </c>
      <c r="I131" s="78">
        <f t="shared" si="1"/>
        <v>0</v>
      </c>
      <c r="N131" s="80"/>
    </row>
    <row r="132" spans="2:9" ht="12.75">
      <c r="B132" s="117"/>
      <c r="C132" s="33"/>
      <c r="D132" s="34"/>
      <c r="E132" s="7" t="s">
        <v>102</v>
      </c>
      <c r="F132" s="8" t="s">
        <v>103</v>
      </c>
      <c r="G132" s="51">
        <v>272121.2</v>
      </c>
      <c r="H132" s="12">
        <v>0</v>
      </c>
      <c r="I132" s="45">
        <f t="shared" si="1"/>
        <v>0</v>
      </c>
    </row>
    <row r="133" spans="2:9" ht="12.75">
      <c r="B133" s="1" t="s">
        <v>114</v>
      </c>
      <c r="C133" s="37"/>
      <c r="D133" s="38"/>
      <c r="E133" s="1"/>
      <c r="F133" s="2" t="s">
        <v>115</v>
      </c>
      <c r="G133" s="44">
        <f>G134+G156+G172+G191+G209+G221+G226+G228+G230+G237</f>
        <v>9691745</v>
      </c>
      <c r="H133" s="44">
        <f>H134+H156+H172+H191+H209+H221+H226+H228+H230+H237</f>
        <v>4581314.0600000005</v>
      </c>
      <c r="I133" s="46">
        <f t="shared" si="1"/>
        <v>0.47270270317677576</v>
      </c>
    </row>
    <row r="134" spans="2:9" ht="15">
      <c r="B134" s="3"/>
      <c r="C134" s="35" t="s">
        <v>116</v>
      </c>
      <c r="D134" s="36"/>
      <c r="E134" s="4"/>
      <c r="F134" s="5" t="s">
        <v>117</v>
      </c>
      <c r="G134" s="14">
        <f>SUM(G135:G155)</f>
        <v>4093356</v>
      </c>
      <c r="H134" s="14">
        <f>SUM(H135:H155)</f>
        <v>2306564.2500000005</v>
      </c>
      <c r="I134" s="78">
        <f t="shared" si="1"/>
        <v>0.5634897746494565</v>
      </c>
    </row>
    <row r="135" spans="2:9" ht="22.5">
      <c r="B135" s="6"/>
      <c r="C135" s="33"/>
      <c r="D135" s="34"/>
      <c r="E135" s="7" t="s">
        <v>65</v>
      </c>
      <c r="F135" s="8" t="s">
        <v>66</v>
      </c>
      <c r="G135" s="51">
        <v>198759</v>
      </c>
      <c r="H135" s="12">
        <v>96530.83</v>
      </c>
      <c r="I135" s="45">
        <f t="shared" si="1"/>
        <v>0.4856677181913775</v>
      </c>
    </row>
    <row r="136" spans="2:9" ht="12.75">
      <c r="B136" s="6"/>
      <c r="C136" s="31"/>
      <c r="D136" s="32"/>
      <c r="E136" s="7" t="s">
        <v>27</v>
      </c>
      <c r="F136" s="8" t="s">
        <v>28</v>
      </c>
      <c r="G136" s="51">
        <v>2555986</v>
      </c>
      <c r="H136" s="12">
        <v>1394597.08</v>
      </c>
      <c r="I136" s="45">
        <f t="shared" si="1"/>
        <v>0.5456199994835653</v>
      </c>
    </row>
    <row r="137" spans="2:9" ht="12.75">
      <c r="B137" s="6"/>
      <c r="C137" s="31"/>
      <c r="D137" s="32"/>
      <c r="E137" s="7" t="s">
        <v>55</v>
      </c>
      <c r="F137" s="8" t="s">
        <v>56</v>
      </c>
      <c r="G137" s="51">
        <v>235126</v>
      </c>
      <c r="H137" s="12">
        <v>222619.05</v>
      </c>
      <c r="I137" s="45">
        <f t="shared" si="1"/>
        <v>0.9468074564276174</v>
      </c>
    </row>
    <row r="138" spans="2:9" ht="12.75">
      <c r="B138" s="6"/>
      <c r="C138" s="31"/>
      <c r="D138" s="32"/>
      <c r="E138" s="7" t="s">
        <v>29</v>
      </c>
      <c r="F138" s="8" t="s">
        <v>30</v>
      </c>
      <c r="G138" s="51">
        <v>565747</v>
      </c>
      <c r="H138" s="12">
        <v>285999.4</v>
      </c>
      <c r="I138" s="45">
        <f t="shared" si="1"/>
        <v>0.5055252612917082</v>
      </c>
    </row>
    <row r="139" spans="2:9" ht="12.75">
      <c r="B139" s="6"/>
      <c r="C139" s="31"/>
      <c r="D139" s="32"/>
      <c r="E139" s="7" t="s">
        <v>31</v>
      </c>
      <c r="F139" s="8" t="s">
        <v>32</v>
      </c>
      <c r="G139" s="51">
        <v>80977</v>
      </c>
      <c r="H139" s="12">
        <v>32514.99</v>
      </c>
      <c r="I139" s="45">
        <f t="shared" si="1"/>
        <v>0.40153364535608876</v>
      </c>
    </row>
    <row r="140" spans="2:9" ht="12.75">
      <c r="B140" s="6"/>
      <c r="C140" s="31"/>
      <c r="D140" s="32"/>
      <c r="E140" s="7" t="s">
        <v>33</v>
      </c>
      <c r="F140" s="8" t="s">
        <v>34</v>
      </c>
      <c r="G140" s="51">
        <v>45403</v>
      </c>
      <c r="H140" s="12">
        <v>23385.6</v>
      </c>
      <c r="I140" s="45">
        <f t="shared" si="1"/>
        <v>0.5150672863026672</v>
      </c>
    </row>
    <row r="141" spans="2:9" ht="12.75">
      <c r="B141" s="6"/>
      <c r="C141" s="31"/>
      <c r="D141" s="32"/>
      <c r="E141" s="7" t="s">
        <v>118</v>
      </c>
      <c r="F141" s="8" t="s">
        <v>119</v>
      </c>
      <c r="G141" s="51">
        <v>16000</v>
      </c>
      <c r="H141" s="12">
        <v>1450</v>
      </c>
      <c r="I141" s="45">
        <f t="shared" si="1"/>
        <v>0.090625</v>
      </c>
    </row>
    <row r="142" spans="2:9" ht="12.75">
      <c r="B142" s="6"/>
      <c r="C142" s="31"/>
      <c r="D142" s="32"/>
      <c r="E142" s="7" t="s">
        <v>13</v>
      </c>
      <c r="F142" s="8" t="s">
        <v>14</v>
      </c>
      <c r="G142" s="51">
        <v>112437</v>
      </c>
      <c r="H142" s="12">
        <v>77824.09</v>
      </c>
      <c r="I142" s="45">
        <f t="shared" si="1"/>
        <v>0.692157296975195</v>
      </c>
    </row>
    <row r="143" spans="2:9" ht="12.75">
      <c r="B143" s="6"/>
      <c r="C143" s="31"/>
      <c r="D143" s="32"/>
      <c r="E143" s="7" t="s">
        <v>39</v>
      </c>
      <c r="F143" s="8" t="s">
        <v>40</v>
      </c>
      <c r="G143" s="51">
        <v>11219</v>
      </c>
      <c r="H143" s="12">
        <v>4677.07</v>
      </c>
      <c r="I143" s="45">
        <f t="shared" si="1"/>
        <v>0.41688831446652996</v>
      </c>
    </row>
    <row r="144" spans="2:9" ht="12.75">
      <c r="B144" s="6"/>
      <c r="C144" s="31"/>
      <c r="D144" s="32"/>
      <c r="E144" s="7" t="s">
        <v>71</v>
      </c>
      <c r="F144" s="8" t="s">
        <v>72</v>
      </c>
      <c r="G144" s="51">
        <v>2795</v>
      </c>
      <c r="H144" s="12">
        <v>80</v>
      </c>
      <c r="I144" s="45">
        <f t="shared" si="1"/>
        <v>0.028622540250447227</v>
      </c>
    </row>
    <row r="145" spans="2:9" ht="12.75">
      <c r="B145" s="6"/>
      <c r="C145" s="31"/>
      <c r="D145" s="32"/>
      <c r="E145" s="7" t="s">
        <v>15</v>
      </c>
      <c r="F145" s="8" t="s">
        <v>16</v>
      </c>
      <c r="G145" s="51">
        <v>57697</v>
      </c>
      <c r="H145" s="12">
        <v>21121.1</v>
      </c>
      <c r="I145" s="45">
        <f t="shared" si="1"/>
        <v>0.36606929303083346</v>
      </c>
    </row>
    <row r="146" spans="2:9" ht="22.5">
      <c r="B146" s="6"/>
      <c r="C146" s="31"/>
      <c r="D146" s="32"/>
      <c r="E146" s="7" t="s">
        <v>61</v>
      </c>
      <c r="F146" s="8" t="s">
        <v>62</v>
      </c>
      <c r="G146" s="51">
        <v>23660</v>
      </c>
      <c r="H146" s="12">
        <v>9200.09</v>
      </c>
      <c r="I146" s="45">
        <f t="shared" si="1"/>
        <v>0.38884573119188504</v>
      </c>
    </row>
    <row r="147" spans="2:9" ht="22.5">
      <c r="B147" s="6"/>
      <c r="C147" s="31"/>
      <c r="D147" s="32"/>
      <c r="E147" s="7" t="s">
        <v>120</v>
      </c>
      <c r="F147" s="8" t="s">
        <v>121</v>
      </c>
      <c r="G147" s="51">
        <v>4389</v>
      </c>
      <c r="H147" s="12">
        <v>2194.08</v>
      </c>
      <c r="I147" s="45">
        <f t="shared" si="1"/>
        <v>0.4999043062200957</v>
      </c>
    </row>
    <row r="148" spans="2:9" ht="12.75">
      <c r="B148" s="6"/>
      <c r="C148" s="31"/>
      <c r="D148" s="32"/>
      <c r="E148" s="7" t="s">
        <v>73</v>
      </c>
      <c r="F148" s="8" t="s">
        <v>74</v>
      </c>
      <c r="G148" s="51">
        <v>4800</v>
      </c>
      <c r="H148" s="12">
        <v>3142.87</v>
      </c>
      <c r="I148" s="45">
        <f t="shared" si="1"/>
        <v>0.6547645833333333</v>
      </c>
    </row>
    <row r="149" spans="2:9" ht="12.75">
      <c r="B149" s="6"/>
      <c r="C149" s="31"/>
      <c r="D149" s="32"/>
      <c r="E149" s="7" t="s">
        <v>75</v>
      </c>
      <c r="F149" s="8" t="s">
        <v>76</v>
      </c>
      <c r="G149" s="51">
        <v>500</v>
      </c>
      <c r="H149" s="12">
        <v>500</v>
      </c>
      <c r="I149" s="45">
        <f t="shared" si="1"/>
        <v>1</v>
      </c>
    </row>
    <row r="150" spans="2:9" ht="12.75">
      <c r="B150" s="6"/>
      <c r="C150" s="31"/>
      <c r="D150" s="32"/>
      <c r="E150" s="60" t="s">
        <v>17</v>
      </c>
      <c r="F150" s="8" t="s">
        <v>18</v>
      </c>
      <c r="G150" s="51">
        <v>200</v>
      </c>
      <c r="H150" s="12">
        <v>0</v>
      </c>
      <c r="I150" s="45">
        <f t="shared" si="1"/>
        <v>0</v>
      </c>
    </row>
    <row r="151" spans="2:9" ht="22.5">
      <c r="B151" s="6"/>
      <c r="C151" s="31"/>
      <c r="D151" s="32"/>
      <c r="E151" s="7" t="s">
        <v>77</v>
      </c>
      <c r="F151" s="8" t="s">
        <v>78</v>
      </c>
      <c r="G151" s="51">
        <v>169645</v>
      </c>
      <c r="H151" s="12">
        <v>127235</v>
      </c>
      <c r="I151" s="45">
        <f aca="true" t="shared" si="3" ref="I151:I213">H151/G151</f>
        <v>0.750007368327979</v>
      </c>
    </row>
    <row r="152" spans="2:9" ht="12.75">
      <c r="B152" s="6"/>
      <c r="C152" s="31"/>
      <c r="D152" s="32"/>
      <c r="E152" s="7" t="s">
        <v>122</v>
      </c>
      <c r="F152" s="8" t="s">
        <v>123</v>
      </c>
      <c r="G152" s="51">
        <v>200</v>
      </c>
      <c r="H152" s="12">
        <v>73</v>
      </c>
      <c r="I152" s="45">
        <f t="shared" si="3"/>
        <v>0.365</v>
      </c>
    </row>
    <row r="153" spans="2:9" ht="22.5">
      <c r="B153" s="6"/>
      <c r="C153" s="31"/>
      <c r="D153" s="32"/>
      <c r="E153" s="7" t="s">
        <v>79</v>
      </c>
      <c r="F153" s="8" t="s">
        <v>80</v>
      </c>
      <c r="G153" s="51">
        <v>5916</v>
      </c>
      <c r="H153" s="12">
        <v>2920</v>
      </c>
      <c r="I153" s="45">
        <f t="shared" si="3"/>
        <v>0.4935767410412441</v>
      </c>
    </row>
    <row r="154" spans="2:9" ht="12.75">
      <c r="B154" s="6"/>
      <c r="C154" s="31"/>
      <c r="D154" s="32"/>
      <c r="E154" s="60" t="s">
        <v>241</v>
      </c>
      <c r="F154" s="65" t="s">
        <v>246</v>
      </c>
      <c r="G154" s="51">
        <v>800</v>
      </c>
      <c r="H154" s="12">
        <v>0</v>
      </c>
      <c r="I154" s="45">
        <f t="shared" si="3"/>
        <v>0</v>
      </c>
    </row>
    <row r="155" spans="2:9" ht="22.5">
      <c r="B155" s="6"/>
      <c r="C155" s="31"/>
      <c r="D155" s="32"/>
      <c r="E155" s="7" t="s">
        <v>83</v>
      </c>
      <c r="F155" s="8" t="s">
        <v>84</v>
      </c>
      <c r="G155" s="51">
        <v>1100</v>
      </c>
      <c r="H155" s="12">
        <v>500</v>
      </c>
      <c r="I155" s="45">
        <f t="shared" si="3"/>
        <v>0.45454545454545453</v>
      </c>
    </row>
    <row r="156" spans="2:9" ht="22.5">
      <c r="B156" s="3"/>
      <c r="C156" s="35" t="s">
        <v>124</v>
      </c>
      <c r="D156" s="36"/>
      <c r="E156" s="4"/>
      <c r="F156" s="5" t="s">
        <v>125</v>
      </c>
      <c r="G156" s="14">
        <f>SUM(G157:G171)</f>
        <v>234659</v>
      </c>
      <c r="H156" s="14">
        <f>SUM(H157:H171)</f>
        <v>122021.71</v>
      </c>
      <c r="I156" s="78">
        <f t="shared" si="3"/>
        <v>0.5199958663422243</v>
      </c>
    </row>
    <row r="157" spans="2:9" ht="22.5">
      <c r="B157" s="6"/>
      <c r="C157" s="33"/>
      <c r="D157" s="34"/>
      <c r="E157" s="7" t="s">
        <v>65</v>
      </c>
      <c r="F157" s="8" t="s">
        <v>66</v>
      </c>
      <c r="G157" s="51">
        <v>11543</v>
      </c>
      <c r="H157" s="12">
        <v>5581.86</v>
      </c>
      <c r="I157" s="45">
        <f t="shared" si="3"/>
        <v>0.48357099540847265</v>
      </c>
    </row>
    <row r="158" spans="2:9" ht="12.75">
      <c r="B158" s="6"/>
      <c r="C158" s="31"/>
      <c r="D158" s="32"/>
      <c r="E158" s="7" t="s">
        <v>27</v>
      </c>
      <c r="F158" s="8" t="s">
        <v>28</v>
      </c>
      <c r="G158" s="51">
        <v>146913</v>
      </c>
      <c r="H158" s="12">
        <v>68734.78</v>
      </c>
      <c r="I158" s="45">
        <f t="shared" si="3"/>
        <v>0.46786043440675773</v>
      </c>
    </row>
    <row r="159" spans="2:9" ht="12.75">
      <c r="B159" s="6"/>
      <c r="C159" s="31"/>
      <c r="D159" s="32"/>
      <c r="E159" s="7" t="s">
        <v>55</v>
      </c>
      <c r="F159" s="8" t="s">
        <v>56</v>
      </c>
      <c r="G159" s="51">
        <v>12155</v>
      </c>
      <c r="H159" s="12">
        <v>12145.26</v>
      </c>
      <c r="I159" s="45">
        <f t="shared" si="3"/>
        <v>0.9991986836692719</v>
      </c>
    </row>
    <row r="160" spans="2:9" ht="12.75">
      <c r="B160" s="6"/>
      <c r="C160" s="31"/>
      <c r="D160" s="32"/>
      <c r="E160" s="7" t="s">
        <v>29</v>
      </c>
      <c r="F160" s="8" t="s">
        <v>30</v>
      </c>
      <c r="G160" s="51">
        <v>27600</v>
      </c>
      <c r="H160" s="12">
        <v>14773.14</v>
      </c>
      <c r="I160" s="45">
        <f t="shared" si="3"/>
        <v>0.5352586956521739</v>
      </c>
    </row>
    <row r="161" spans="2:9" ht="12.75">
      <c r="B161" s="6"/>
      <c r="C161" s="31"/>
      <c r="D161" s="32"/>
      <c r="E161" s="7" t="s">
        <v>31</v>
      </c>
      <c r="F161" s="8" t="s">
        <v>32</v>
      </c>
      <c r="G161" s="51">
        <v>3954</v>
      </c>
      <c r="H161" s="12">
        <v>1402.5</v>
      </c>
      <c r="I161" s="45">
        <f t="shared" si="3"/>
        <v>0.3547040971168437</v>
      </c>
    </row>
    <row r="162" spans="2:9" ht="12.75">
      <c r="B162" s="6"/>
      <c r="C162" s="31"/>
      <c r="D162" s="32"/>
      <c r="E162" s="7" t="s">
        <v>33</v>
      </c>
      <c r="F162" s="8" t="s">
        <v>34</v>
      </c>
      <c r="G162" s="51">
        <v>3758</v>
      </c>
      <c r="H162" s="12">
        <v>799.21</v>
      </c>
      <c r="I162" s="45">
        <f t="shared" si="3"/>
        <v>0.21266897285790315</v>
      </c>
    </row>
    <row r="163" spans="2:9" ht="12.75">
      <c r="B163" s="6"/>
      <c r="C163" s="31"/>
      <c r="D163" s="32"/>
      <c r="E163" s="7" t="s">
        <v>118</v>
      </c>
      <c r="F163" s="8" t="s">
        <v>119</v>
      </c>
      <c r="G163" s="51">
        <v>1250</v>
      </c>
      <c r="H163" s="12">
        <v>0</v>
      </c>
      <c r="I163" s="45">
        <f t="shared" si="3"/>
        <v>0</v>
      </c>
    </row>
    <row r="164" spans="2:9" ht="12.75">
      <c r="B164" s="6"/>
      <c r="C164" s="31"/>
      <c r="D164" s="32"/>
      <c r="E164" s="7" t="s">
        <v>13</v>
      </c>
      <c r="F164" s="8" t="s">
        <v>14</v>
      </c>
      <c r="G164" s="51">
        <v>12105</v>
      </c>
      <c r="H164" s="12">
        <v>8779.42</v>
      </c>
      <c r="I164" s="45">
        <f t="shared" si="3"/>
        <v>0.7252722015695994</v>
      </c>
    </row>
    <row r="165" spans="2:9" ht="12.75">
      <c r="B165" s="6"/>
      <c r="C165" s="31"/>
      <c r="D165" s="32"/>
      <c r="E165" s="7" t="s">
        <v>39</v>
      </c>
      <c r="F165" s="8" t="s">
        <v>40</v>
      </c>
      <c r="G165" s="51">
        <v>600</v>
      </c>
      <c r="H165" s="12">
        <v>128.1</v>
      </c>
      <c r="I165" s="45">
        <f t="shared" si="3"/>
        <v>0.2135</v>
      </c>
    </row>
    <row r="166" spans="2:9" ht="12.75">
      <c r="B166" s="6"/>
      <c r="C166" s="31"/>
      <c r="D166" s="32"/>
      <c r="E166" s="7" t="s">
        <v>71</v>
      </c>
      <c r="F166" s="8" t="s">
        <v>72</v>
      </c>
      <c r="G166" s="51">
        <v>170</v>
      </c>
      <c r="H166" s="12">
        <v>0</v>
      </c>
      <c r="I166" s="45">
        <f t="shared" si="3"/>
        <v>0</v>
      </c>
    </row>
    <row r="167" spans="2:9" ht="12.75">
      <c r="B167" s="6"/>
      <c r="C167" s="31"/>
      <c r="D167" s="32"/>
      <c r="E167" s="7" t="s">
        <v>15</v>
      </c>
      <c r="F167" s="8" t="s">
        <v>16</v>
      </c>
      <c r="G167" s="51">
        <v>4335</v>
      </c>
      <c r="H167" s="12">
        <v>2369.44</v>
      </c>
      <c r="I167" s="45">
        <f t="shared" si="3"/>
        <v>0.5465836216839677</v>
      </c>
    </row>
    <row r="168" spans="2:9" ht="12.75">
      <c r="B168" s="6"/>
      <c r="C168" s="31"/>
      <c r="D168" s="32"/>
      <c r="E168" s="7" t="s">
        <v>73</v>
      </c>
      <c r="F168" s="8" t="s">
        <v>74</v>
      </c>
      <c r="G168" s="51">
        <v>100</v>
      </c>
      <c r="H168" s="12">
        <v>0</v>
      </c>
      <c r="I168" s="45">
        <f t="shared" si="3"/>
        <v>0</v>
      </c>
    </row>
    <row r="169" spans="2:9" ht="22.5">
      <c r="B169" s="6"/>
      <c r="C169" s="31"/>
      <c r="D169" s="32"/>
      <c r="E169" s="7" t="s">
        <v>77</v>
      </c>
      <c r="F169" s="8" t="s">
        <v>78</v>
      </c>
      <c r="G169" s="51">
        <v>9380</v>
      </c>
      <c r="H169" s="12">
        <v>7036</v>
      </c>
      <c r="I169" s="45">
        <f t="shared" si="3"/>
        <v>0.7501066098081024</v>
      </c>
    </row>
    <row r="170" spans="2:9" ht="22.5">
      <c r="B170" s="6"/>
      <c r="C170" s="31"/>
      <c r="D170" s="32"/>
      <c r="E170" s="7" t="s">
        <v>79</v>
      </c>
      <c r="F170" s="8" t="s">
        <v>80</v>
      </c>
      <c r="G170" s="51">
        <v>696</v>
      </c>
      <c r="H170" s="12">
        <v>272</v>
      </c>
      <c r="I170" s="45">
        <f t="shared" si="3"/>
        <v>0.39080459770114945</v>
      </c>
    </row>
    <row r="171" spans="2:9" ht="22.5">
      <c r="B171" s="6"/>
      <c r="C171" s="29"/>
      <c r="D171" s="30"/>
      <c r="E171" s="7" t="s">
        <v>83</v>
      </c>
      <c r="F171" s="8" t="s">
        <v>84</v>
      </c>
      <c r="G171" s="51">
        <v>100</v>
      </c>
      <c r="H171" s="12">
        <v>0</v>
      </c>
      <c r="I171" s="45">
        <f t="shared" si="3"/>
        <v>0</v>
      </c>
    </row>
    <row r="172" spans="2:9" ht="15">
      <c r="B172" s="3"/>
      <c r="C172" s="35" t="s">
        <v>126</v>
      </c>
      <c r="D172" s="36"/>
      <c r="E172" s="4"/>
      <c r="F172" s="5" t="s">
        <v>127</v>
      </c>
      <c r="G172" s="14">
        <f>SUM(G173:G190)</f>
        <v>2304048</v>
      </c>
      <c r="H172" s="14">
        <f>SUM(H173:H190)</f>
        <v>534446.8400000001</v>
      </c>
      <c r="I172" s="78">
        <f t="shared" si="3"/>
        <v>0.23195994180676796</v>
      </c>
    </row>
    <row r="173" spans="2:9" ht="45">
      <c r="B173" s="6"/>
      <c r="C173" s="33"/>
      <c r="D173" s="34"/>
      <c r="E173" s="7" t="s">
        <v>128</v>
      </c>
      <c r="F173" s="8" t="s">
        <v>129</v>
      </c>
      <c r="G173" s="51">
        <v>65340</v>
      </c>
      <c r="H173" s="12">
        <v>18829.88</v>
      </c>
      <c r="I173" s="45">
        <f t="shared" si="3"/>
        <v>0.2881830425466789</v>
      </c>
    </row>
    <row r="174" spans="2:9" ht="22.5">
      <c r="B174" s="6"/>
      <c r="C174" s="31"/>
      <c r="D174" s="32"/>
      <c r="E174" s="7" t="s">
        <v>130</v>
      </c>
      <c r="F174" s="8" t="s">
        <v>131</v>
      </c>
      <c r="G174" s="51">
        <v>290830</v>
      </c>
      <c r="H174" s="12">
        <v>135890</v>
      </c>
      <c r="I174" s="45">
        <f t="shared" si="3"/>
        <v>0.4672489082969432</v>
      </c>
    </row>
    <row r="175" spans="2:9" ht="56.25">
      <c r="B175" s="6"/>
      <c r="C175" s="31"/>
      <c r="D175" s="32"/>
      <c r="E175" s="7" t="s">
        <v>132</v>
      </c>
      <c r="F175" s="8" t="s">
        <v>133</v>
      </c>
      <c r="G175" s="51">
        <v>501224</v>
      </c>
      <c r="H175" s="12">
        <v>251458.02</v>
      </c>
      <c r="I175" s="45">
        <f t="shared" si="3"/>
        <v>0.501687908001213</v>
      </c>
    </row>
    <row r="176" spans="2:9" ht="22.5">
      <c r="B176" s="6"/>
      <c r="C176" s="31"/>
      <c r="D176" s="32"/>
      <c r="E176" s="7" t="s">
        <v>65</v>
      </c>
      <c r="F176" s="8" t="s">
        <v>66</v>
      </c>
      <c r="G176" s="51">
        <v>9819</v>
      </c>
      <c r="H176" s="12">
        <v>4320.9</v>
      </c>
      <c r="I176" s="45">
        <f t="shared" si="3"/>
        <v>0.44005499541704857</v>
      </c>
    </row>
    <row r="177" spans="2:9" ht="12.75">
      <c r="B177" s="6"/>
      <c r="C177" s="31"/>
      <c r="D177" s="32"/>
      <c r="E177" s="7" t="s">
        <v>27</v>
      </c>
      <c r="F177" s="8" t="s">
        <v>28</v>
      </c>
      <c r="G177" s="51">
        <v>137912</v>
      </c>
      <c r="H177" s="12">
        <v>67524.12</v>
      </c>
      <c r="I177" s="45">
        <f t="shared" si="3"/>
        <v>0.48961743720633444</v>
      </c>
    </row>
    <row r="178" spans="2:9" ht="12.75">
      <c r="B178" s="6"/>
      <c r="C178" s="31"/>
      <c r="D178" s="32"/>
      <c r="E178" s="7" t="s">
        <v>55</v>
      </c>
      <c r="F178" s="8" t="s">
        <v>56</v>
      </c>
      <c r="G178" s="51">
        <v>11277</v>
      </c>
      <c r="H178" s="12">
        <v>11275.84</v>
      </c>
      <c r="I178" s="45">
        <f t="shared" si="3"/>
        <v>0.9998971357630576</v>
      </c>
    </row>
    <row r="179" spans="2:9" ht="12.75">
      <c r="B179" s="6"/>
      <c r="C179" s="31"/>
      <c r="D179" s="32"/>
      <c r="E179" s="7" t="s">
        <v>29</v>
      </c>
      <c r="F179" s="8" t="s">
        <v>30</v>
      </c>
      <c r="G179" s="51">
        <v>26090</v>
      </c>
      <c r="H179" s="12">
        <v>14266.47</v>
      </c>
      <c r="I179" s="45">
        <f t="shared" si="3"/>
        <v>0.5468175546186278</v>
      </c>
    </row>
    <row r="180" spans="2:9" ht="12.75">
      <c r="B180" s="6"/>
      <c r="C180" s="31"/>
      <c r="D180" s="32"/>
      <c r="E180" s="7" t="s">
        <v>31</v>
      </c>
      <c r="F180" s="8" t="s">
        <v>32</v>
      </c>
      <c r="G180" s="51">
        <v>3781</v>
      </c>
      <c r="H180" s="12">
        <v>1849.16</v>
      </c>
      <c r="I180" s="45">
        <f t="shared" si="3"/>
        <v>0.4890663845543507</v>
      </c>
    </row>
    <row r="181" spans="2:9" ht="12.75">
      <c r="B181" s="6"/>
      <c r="C181" s="31"/>
      <c r="D181" s="32"/>
      <c r="E181" s="7" t="s">
        <v>33</v>
      </c>
      <c r="F181" s="8" t="s">
        <v>34</v>
      </c>
      <c r="G181" s="51">
        <v>4056</v>
      </c>
      <c r="H181" s="12">
        <v>3424.93</v>
      </c>
      <c r="I181" s="45">
        <f t="shared" si="3"/>
        <v>0.8444107495069033</v>
      </c>
    </row>
    <row r="182" spans="2:9" ht="12.75">
      <c r="B182" s="6"/>
      <c r="C182" s="31"/>
      <c r="D182" s="32"/>
      <c r="E182" s="7" t="s">
        <v>118</v>
      </c>
      <c r="F182" s="8" t="s">
        <v>119</v>
      </c>
      <c r="G182" s="51">
        <v>3500</v>
      </c>
      <c r="H182" s="12">
        <v>747</v>
      </c>
      <c r="I182" s="45">
        <f t="shared" si="3"/>
        <v>0.21342857142857144</v>
      </c>
    </row>
    <row r="183" spans="2:9" ht="12.75">
      <c r="B183" s="6"/>
      <c r="C183" s="31"/>
      <c r="D183" s="32"/>
      <c r="E183" s="7" t="s">
        <v>13</v>
      </c>
      <c r="F183" s="8" t="s">
        <v>14</v>
      </c>
      <c r="G183" s="51">
        <v>9878</v>
      </c>
      <c r="H183" s="12">
        <v>5950.28</v>
      </c>
      <c r="I183" s="45">
        <f t="shared" si="3"/>
        <v>0.6023769993925896</v>
      </c>
    </row>
    <row r="184" spans="2:9" ht="12.75">
      <c r="B184" s="6"/>
      <c r="C184" s="31"/>
      <c r="D184" s="32"/>
      <c r="E184" s="7" t="s">
        <v>39</v>
      </c>
      <c r="F184" s="8" t="s">
        <v>40</v>
      </c>
      <c r="G184" s="51">
        <v>30100</v>
      </c>
      <c r="H184" s="12">
        <v>3253.04</v>
      </c>
      <c r="I184" s="45">
        <f t="shared" si="3"/>
        <v>0.10807441860465117</v>
      </c>
    </row>
    <row r="185" spans="2:9" ht="12.75">
      <c r="B185" s="6"/>
      <c r="C185" s="31"/>
      <c r="D185" s="32"/>
      <c r="E185" s="7" t="s">
        <v>71</v>
      </c>
      <c r="F185" s="8" t="s">
        <v>72</v>
      </c>
      <c r="G185" s="51">
        <v>300</v>
      </c>
      <c r="H185" s="12">
        <v>0</v>
      </c>
      <c r="I185" s="45">
        <f t="shared" si="3"/>
        <v>0</v>
      </c>
    </row>
    <row r="186" spans="2:9" ht="12.75">
      <c r="B186" s="6"/>
      <c r="C186" s="31"/>
      <c r="D186" s="32"/>
      <c r="E186" s="7" t="s">
        <v>15</v>
      </c>
      <c r="F186" s="8" t="s">
        <v>16</v>
      </c>
      <c r="G186" s="51">
        <v>1500</v>
      </c>
      <c r="H186" s="12">
        <v>672.2</v>
      </c>
      <c r="I186" s="45">
        <f t="shared" si="3"/>
        <v>0.4481333333333334</v>
      </c>
    </row>
    <row r="187" spans="2:9" ht="22.5">
      <c r="B187" s="6"/>
      <c r="C187" s="31"/>
      <c r="D187" s="32"/>
      <c r="E187" s="7" t="s">
        <v>61</v>
      </c>
      <c r="F187" s="8" t="s">
        <v>62</v>
      </c>
      <c r="G187" s="51">
        <v>800</v>
      </c>
      <c r="H187" s="12">
        <v>0</v>
      </c>
      <c r="I187" s="45">
        <f t="shared" si="3"/>
        <v>0</v>
      </c>
    </row>
    <row r="188" spans="2:9" ht="12.75">
      <c r="B188" s="6"/>
      <c r="C188" s="31"/>
      <c r="D188" s="32"/>
      <c r="E188" s="7" t="s">
        <v>73</v>
      </c>
      <c r="F188" s="8" t="s">
        <v>74</v>
      </c>
      <c r="G188" s="51">
        <v>300</v>
      </c>
      <c r="H188" s="12">
        <v>0</v>
      </c>
      <c r="I188" s="45">
        <f t="shared" si="3"/>
        <v>0</v>
      </c>
    </row>
    <row r="189" spans="2:9" ht="22.5">
      <c r="B189" s="6"/>
      <c r="C189" s="31"/>
      <c r="D189" s="32"/>
      <c r="E189" s="7" t="s">
        <v>77</v>
      </c>
      <c r="F189" s="8" t="s">
        <v>78</v>
      </c>
      <c r="G189" s="51">
        <v>7341</v>
      </c>
      <c r="H189" s="12">
        <v>5506</v>
      </c>
      <c r="I189" s="45">
        <f t="shared" si="3"/>
        <v>0.7500340553058167</v>
      </c>
    </row>
    <row r="190" spans="2:9" ht="22.5">
      <c r="B190" s="6"/>
      <c r="C190" s="29"/>
      <c r="D190" s="30"/>
      <c r="E190" s="7" t="s">
        <v>19</v>
      </c>
      <c r="F190" s="8" t="s">
        <v>20</v>
      </c>
      <c r="G190" s="51">
        <v>1200000</v>
      </c>
      <c r="H190" s="12">
        <v>9479</v>
      </c>
      <c r="I190" s="45">
        <f t="shared" si="3"/>
        <v>0.007899166666666667</v>
      </c>
    </row>
    <row r="191" spans="2:9" ht="15">
      <c r="B191" s="3"/>
      <c r="C191" s="35" t="s">
        <v>136</v>
      </c>
      <c r="D191" s="36"/>
      <c r="E191" s="4"/>
      <c r="F191" s="5" t="s">
        <v>137</v>
      </c>
      <c r="G191" s="14">
        <f>SUM(G192:G208)</f>
        <v>2059742</v>
      </c>
      <c r="H191" s="14">
        <f>SUM(H192:H208)</f>
        <v>1101528.1099999999</v>
      </c>
      <c r="I191" s="78">
        <f t="shared" si="3"/>
        <v>0.5347893619686348</v>
      </c>
    </row>
    <row r="192" spans="2:9" ht="22.5">
      <c r="B192" s="6"/>
      <c r="C192" s="33"/>
      <c r="D192" s="34"/>
      <c r="E192" s="7" t="s">
        <v>65</v>
      </c>
      <c r="F192" s="8" t="s">
        <v>66</v>
      </c>
      <c r="G192" s="51">
        <v>97536</v>
      </c>
      <c r="H192" s="12">
        <v>47389.79</v>
      </c>
      <c r="I192" s="45">
        <f t="shared" si="3"/>
        <v>0.48586973015091867</v>
      </c>
    </row>
    <row r="193" spans="2:9" ht="12.75">
      <c r="B193" s="6"/>
      <c r="C193" s="31"/>
      <c r="D193" s="32"/>
      <c r="E193" s="7" t="s">
        <v>27</v>
      </c>
      <c r="F193" s="8" t="s">
        <v>28</v>
      </c>
      <c r="G193" s="51">
        <v>1284699</v>
      </c>
      <c r="H193" s="12">
        <v>675398.62</v>
      </c>
      <c r="I193" s="45">
        <f t="shared" si="3"/>
        <v>0.525725185432541</v>
      </c>
    </row>
    <row r="194" spans="2:9" ht="12.75">
      <c r="B194" s="6"/>
      <c r="C194" s="31"/>
      <c r="D194" s="32"/>
      <c r="E194" s="7" t="s">
        <v>55</v>
      </c>
      <c r="F194" s="8" t="s">
        <v>56</v>
      </c>
      <c r="G194" s="51">
        <v>115130</v>
      </c>
      <c r="H194" s="12">
        <v>105944.07</v>
      </c>
      <c r="I194" s="45">
        <f t="shared" si="3"/>
        <v>0.920212542343438</v>
      </c>
    </row>
    <row r="195" spans="2:9" ht="12.75">
      <c r="B195" s="6"/>
      <c r="C195" s="31"/>
      <c r="D195" s="32"/>
      <c r="E195" s="7" t="s">
        <v>29</v>
      </c>
      <c r="F195" s="8" t="s">
        <v>30</v>
      </c>
      <c r="G195" s="51">
        <v>271865</v>
      </c>
      <c r="H195" s="12">
        <v>139868.52</v>
      </c>
      <c r="I195" s="45">
        <f t="shared" si="3"/>
        <v>0.514477847461056</v>
      </c>
    </row>
    <row r="196" spans="2:9" ht="12.75">
      <c r="B196" s="6"/>
      <c r="C196" s="31"/>
      <c r="D196" s="32"/>
      <c r="E196" s="7" t="s">
        <v>31</v>
      </c>
      <c r="F196" s="8" t="s">
        <v>32</v>
      </c>
      <c r="G196" s="51">
        <v>38842</v>
      </c>
      <c r="H196" s="12">
        <v>15792.88</v>
      </c>
      <c r="I196" s="45">
        <f t="shared" si="3"/>
        <v>0.4065928633952937</v>
      </c>
    </row>
    <row r="197" spans="2:9" ht="12.75">
      <c r="B197" s="6"/>
      <c r="C197" s="31"/>
      <c r="D197" s="32"/>
      <c r="E197" s="7" t="s">
        <v>33</v>
      </c>
      <c r="F197" s="8" t="s">
        <v>34</v>
      </c>
      <c r="G197" s="51">
        <v>20895</v>
      </c>
      <c r="H197" s="12">
        <v>10594.22</v>
      </c>
      <c r="I197" s="45">
        <f t="shared" si="3"/>
        <v>0.5070217755443885</v>
      </c>
    </row>
    <row r="198" spans="2:9" ht="12.75">
      <c r="B198" s="6"/>
      <c r="C198" s="31"/>
      <c r="D198" s="32"/>
      <c r="E198" s="7" t="s">
        <v>118</v>
      </c>
      <c r="F198" s="8" t="s">
        <v>119</v>
      </c>
      <c r="G198" s="51">
        <v>6500</v>
      </c>
      <c r="H198" s="12">
        <v>1200</v>
      </c>
      <c r="I198" s="45">
        <f t="shared" si="3"/>
        <v>0.18461538461538463</v>
      </c>
    </row>
    <row r="199" spans="2:9" ht="12.75">
      <c r="B199" s="6"/>
      <c r="C199" s="31"/>
      <c r="D199" s="32"/>
      <c r="E199" s="7" t="s">
        <v>13</v>
      </c>
      <c r="F199" s="8" t="s">
        <v>14</v>
      </c>
      <c r="G199" s="51">
        <v>50000</v>
      </c>
      <c r="H199" s="12">
        <v>30971.7</v>
      </c>
      <c r="I199" s="45">
        <f t="shared" si="3"/>
        <v>0.619434</v>
      </c>
    </row>
    <row r="200" spans="2:9" ht="12.75">
      <c r="B200" s="6"/>
      <c r="C200" s="31"/>
      <c r="D200" s="32"/>
      <c r="E200" s="7" t="s">
        <v>39</v>
      </c>
      <c r="F200" s="8" t="s">
        <v>40</v>
      </c>
      <c r="G200" s="51">
        <v>67400</v>
      </c>
      <c r="H200" s="12">
        <v>489.5</v>
      </c>
      <c r="I200" s="45">
        <f t="shared" si="3"/>
        <v>0.0072626112759643915</v>
      </c>
    </row>
    <row r="201" spans="2:9" ht="12.75">
      <c r="B201" s="6"/>
      <c r="C201" s="31"/>
      <c r="D201" s="32"/>
      <c r="E201" s="7" t="s">
        <v>71</v>
      </c>
      <c r="F201" s="8" t="s">
        <v>72</v>
      </c>
      <c r="G201" s="51">
        <v>700</v>
      </c>
      <c r="H201" s="12">
        <v>40</v>
      </c>
      <c r="I201" s="45">
        <f t="shared" si="3"/>
        <v>0.05714285714285714</v>
      </c>
    </row>
    <row r="202" spans="2:9" ht="12.75">
      <c r="B202" s="6"/>
      <c r="C202" s="31"/>
      <c r="D202" s="32"/>
      <c r="E202" s="7" t="s">
        <v>15</v>
      </c>
      <c r="F202" s="8" t="s">
        <v>16</v>
      </c>
      <c r="G202" s="51">
        <v>16667</v>
      </c>
      <c r="H202" s="12">
        <v>9268.6</v>
      </c>
      <c r="I202" s="45">
        <f t="shared" si="3"/>
        <v>0.556104877902442</v>
      </c>
    </row>
    <row r="203" spans="2:9" ht="22.5">
      <c r="B203" s="6"/>
      <c r="C203" s="31"/>
      <c r="D203" s="32"/>
      <c r="E203" s="7" t="s">
        <v>61</v>
      </c>
      <c r="F203" s="8" t="s">
        <v>62</v>
      </c>
      <c r="G203" s="51">
        <v>4100</v>
      </c>
      <c r="H203" s="12">
        <v>1361.57</v>
      </c>
      <c r="I203" s="45">
        <f t="shared" si="3"/>
        <v>0.332090243902439</v>
      </c>
    </row>
    <row r="204" spans="2:9" ht="12.75">
      <c r="B204" s="6"/>
      <c r="C204" s="31"/>
      <c r="D204" s="32"/>
      <c r="E204" s="7" t="s">
        <v>73</v>
      </c>
      <c r="F204" s="8" t="s">
        <v>74</v>
      </c>
      <c r="G204" s="51">
        <v>3300</v>
      </c>
      <c r="H204" s="12">
        <v>1916.01</v>
      </c>
      <c r="I204" s="45">
        <f t="shared" si="3"/>
        <v>0.5806090909090909</v>
      </c>
    </row>
    <row r="205" spans="2:9" ht="12.75">
      <c r="B205" s="6"/>
      <c r="C205" s="31"/>
      <c r="D205" s="32"/>
      <c r="E205" s="7" t="s">
        <v>75</v>
      </c>
      <c r="F205" s="8" t="s">
        <v>76</v>
      </c>
      <c r="G205" s="51">
        <v>2800</v>
      </c>
      <c r="H205" s="12">
        <v>2745.63</v>
      </c>
      <c r="I205" s="45">
        <f t="shared" si="3"/>
        <v>0.9805821428571428</v>
      </c>
    </row>
    <row r="206" spans="2:9" ht="22.5">
      <c r="B206" s="6"/>
      <c r="C206" s="31"/>
      <c r="D206" s="32"/>
      <c r="E206" s="7" t="s">
        <v>77</v>
      </c>
      <c r="F206" s="8" t="s">
        <v>78</v>
      </c>
      <c r="G206" s="51">
        <v>76968</v>
      </c>
      <c r="H206" s="12">
        <v>57727</v>
      </c>
      <c r="I206" s="45">
        <f t="shared" si="3"/>
        <v>0.7500129924124311</v>
      </c>
    </row>
    <row r="207" spans="2:9" ht="22.5">
      <c r="B207" s="6"/>
      <c r="C207" s="31"/>
      <c r="D207" s="32"/>
      <c r="E207" s="7" t="s">
        <v>79</v>
      </c>
      <c r="F207" s="8" t="s">
        <v>80</v>
      </c>
      <c r="G207" s="51">
        <v>1440</v>
      </c>
      <c r="H207" s="12">
        <v>720</v>
      </c>
      <c r="I207" s="45">
        <f t="shared" si="3"/>
        <v>0.5</v>
      </c>
    </row>
    <row r="208" spans="2:9" ht="22.5">
      <c r="B208" s="6"/>
      <c r="C208" s="29"/>
      <c r="D208" s="30"/>
      <c r="E208" s="7" t="s">
        <v>83</v>
      </c>
      <c r="F208" s="8" t="s">
        <v>84</v>
      </c>
      <c r="G208" s="51">
        <v>900</v>
      </c>
      <c r="H208" s="12">
        <v>100</v>
      </c>
      <c r="I208" s="45">
        <f t="shared" si="3"/>
        <v>0.1111111111111111</v>
      </c>
    </row>
    <row r="209" spans="2:9" ht="15">
      <c r="B209" s="3"/>
      <c r="C209" s="35" t="s">
        <v>138</v>
      </c>
      <c r="D209" s="36"/>
      <c r="E209" s="4"/>
      <c r="F209" s="5" t="s">
        <v>139</v>
      </c>
      <c r="G209" s="14">
        <f>SUM(G210:G220)</f>
        <v>598472</v>
      </c>
      <c r="H209" s="14">
        <f>SUM(H210:H220)</f>
        <v>331998.91</v>
      </c>
      <c r="I209" s="78">
        <f t="shared" si="3"/>
        <v>0.5547442653958747</v>
      </c>
    </row>
    <row r="210" spans="2:9" ht="22.5">
      <c r="B210" s="6"/>
      <c r="C210" s="33"/>
      <c r="D210" s="34"/>
      <c r="E210" s="7" t="s">
        <v>65</v>
      </c>
      <c r="F210" s="8" t="s">
        <v>66</v>
      </c>
      <c r="G210" s="51">
        <v>920</v>
      </c>
      <c r="H210" s="12">
        <v>56.94</v>
      </c>
      <c r="I210" s="45">
        <f t="shared" si="3"/>
        <v>0.06189130434782608</v>
      </c>
    </row>
    <row r="211" spans="2:9" ht="12.75">
      <c r="B211" s="6"/>
      <c r="C211" s="31"/>
      <c r="D211" s="32"/>
      <c r="E211" s="7" t="s">
        <v>27</v>
      </c>
      <c r="F211" s="8" t="s">
        <v>28</v>
      </c>
      <c r="G211" s="51">
        <v>134644</v>
      </c>
      <c r="H211" s="12">
        <v>73249.35</v>
      </c>
      <c r="I211" s="45">
        <f t="shared" si="3"/>
        <v>0.5440223849558837</v>
      </c>
    </row>
    <row r="212" spans="2:9" ht="12.75">
      <c r="B212" s="6"/>
      <c r="C212" s="31"/>
      <c r="D212" s="32"/>
      <c r="E212" s="7" t="s">
        <v>55</v>
      </c>
      <c r="F212" s="8" t="s">
        <v>56</v>
      </c>
      <c r="G212" s="51">
        <v>9827</v>
      </c>
      <c r="H212" s="12">
        <v>9826.86</v>
      </c>
      <c r="I212" s="45">
        <f t="shared" si="3"/>
        <v>0.9999857535361759</v>
      </c>
    </row>
    <row r="213" spans="2:9" ht="12.75">
      <c r="B213" s="6"/>
      <c r="C213" s="31"/>
      <c r="D213" s="32"/>
      <c r="E213" s="7" t="s">
        <v>29</v>
      </c>
      <c r="F213" s="8" t="s">
        <v>30</v>
      </c>
      <c r="G213" s="51">
        <v>24364</v>
      </c>
      <c r="H213" s="12">
        <v>13752.81</v>
      </c>
      <c r="I213" s="45">
        <f t="shared" si="3"/>
        <v>0.5644725824987686</v>
      </c>
    </row>
    <row r="214" spans="2:9" ht="12.75">
      <c r="B214" s="6"/>
      <c r="C214" s="31"/>
      <c r="D214" s="32"/>
      <c r="E214" s="7" t="s">
        <v>31</v>
      </c>
      <c r="F214" s="8" t="s">
        <v>32</v>
      </c>
      <c r="G214" s="51">
        <v>3526</v>
      </c>
      <c r="H214" s="12">
        <v>1346.45</v>
      </c>
      <c r="I214" s="45">
        <f aca="true" t="shared" si="4" ref="I214:I259">H214/G214</f>
        <v>0.38186330119115147</v>
      </c>
    </row>
    <row r="215" spans="2:9" ht="12.75">
      <c r="B215" s="6"/>
      <c r="C215" s="31"/>
      <c r="D215" s="32"/>
      <c r="E215" s="7" t="s">
        <v>33</v>
      </c>
      <c r="F215" s="8" t="s">
        <v>34</v>
      </c>
      <c r="G215" s="51">
        <v>43200</v>
      </c>
      <c r="H215" s="12">
        <v>24095.73</v>
      </c>
      <c r="I215" s="45">
        <f t="shared" si="4"/>
        <v>0.5577715277777777</v>
      </c>
    </row>
    <row r="216" spans="2:9" ht="12.75">
      <c r="B216" s="6"/>
      <c r="C216" s="31"/>
      <c r="D216" s="32"/>
      <c r="E216" s="7" t="s">
        <v>39</v>
      </c>
      <c r="F216" s="8" t="s">
        <v>40</v>
      </c>
      <c r="G216" s="51">
        <v>2000</v>
      </c>
      <c r="H216" s="12">
        <v>0</v>
      </c>
      <c r="I216" s="45">
        <f t="shared" si="4"/>
        <v>0</v>
      </c>
    </row>
    <row r="217" spans="2:9" ht="12.75">
      <c r="B217" s="6"/>
      <c r="C217" s="31"/>
      <c r="D217" s="32"/>
      <c r="E217" s="7" t="s">
        <v>71</v>
      </c>
      <c r="F217" s="8" t="s">
        <v>72</v>
      </c>
      <c r="G217" s="51">
        <v>400</v>
      </c>
      <c r="H217" s="12">
        <v>0</v>
      </c>
      <c r="I217" s="45">
        <f t="shared" si="4"/>
        <v>0</v>
      </c>
    </row>
    <row r="218" spans="2:9" ht="12.75">
      <c r="B218" s="6"/>
      <c r="C218" s="31"/>
      <c r="D218" s="32"/>
      <c r="E218" s="7" t="s">
        <v>15</v>
      </c>
      <c r="F218" s="8" t="s">
        <v>16</v>
      </c>
      <c r="G218" s="51">
        <v>371650</v>
      </c>
      <c r="H218" s="12">
        <v>202953.77</v>
      </c>
      <c r="I218" s="45">
        <f t="shared" si="4"/>
        <v>0.5460884434279564</v>
      </c>
    </row>
    <row r="219" spans="2:9" ht="12.75">
      <c r="B219" s="6"/>
      <c r="C219" s="31"/>
      <c r="D219" s="32"/>
      <c r="E219" s="7" t="s">
        <v>17</v>
      </c>
      <c r="F219" s="8" t="s">
        <v>18</v>
      </c>
      <c r="G219" s="51">
        <v>3044</v>
      </c>
      <c r="H219" s="12">
        <v>3044</v>
      </c>
      <c r="I219" s="45">
        <f t="shared" si="4"/>
        <v>1</v>
      </c>
    </row>
    <row r="220" spans="2:9" ht="22.5">
      <c r="B220" s="6"/>
      <c r="C220" s="29"/>
      <c r="D220" s="30"/>
      <c r="E220" s="7" t="s">
        <v>77</v>
      </c>
      <c r="F220" s="8" t="s">
        <v>78</v>
      </c>
      <c r="G220" s="51">
        <v>4897</v>
      </c>
      <c r="H220" s="12">
        <v>3673</v>
      </c>
      <c r="I220" s="45">
        <f t="shared" si="4"/>
        <v>0.7500510516642842</v>
      </c>
    </row>
    <row r="221" spans="2:9" ht="15">
      <c r="B221" s="3"/>
      <c r="C221" s="35" t="s">
        <v>141</v>
      </c>
      <c r="D221" s="36"/>
      <c r="E221" s="4"/>
      <c r="F221" s="5" t="s">
        <v>142</v>
      </c>
      <c r="G221" s="14">
        <f>SUM(G222:G225)</f>
        <v>40334</v>
      </c>
      <c r="H221" s="14">
        <f>SUM(H222:H225)</f>
        <v>2005.3</v>
      </c>
      <c r="I221" s="78">
        <f t="shared" si="4"/>
        <v>0.04971736004363564</v>
      </c>
    </row>
    <row r="222" spans="2:9" ht="12.75">
      <c r="B222" s="6"/>
      <c r="C222" s="31"/>
      <c r="D222" s="32"/>
      <c r="E222" s="7" t="s">
        <v>33</v>
      </c>
      <c r="F222" s="8" t="s">
        <v>34</v>
      </c>
      <c r="G222" s="79">
        <v>5400</v>
      </c>
      <c r="H222" s="12">
        <v>0</v>
      </c>
      <c r="I222" s="45">
        <f t="shared" si="4"/>
        <v>0</v>
      </c>
    </row>
    <row r="223" spans="2:9" ht="12.75">
      <c r="B223" s="6"/>
      <c r="C223" s="31"/>
      <c r="D223" s="32"/>
      <c r="E223" s="7" t="s">
        <v>15</v>
      </c>
      <c r="F223" s="8" t="s">
        <v>16</v>
      </c>
      <c r="G223" s="51">
        <v>13234</v>
      </c>
      <c r="H223" s="12">
        <v>1710</v>
      </c>
      <c r="I223" s="45">
        <f t="shared" si="4"/>
        <v>0.12921263412422548</v>
      </c>
    </row>
    <row r="224" spans="2:9" ht="12.75">
      <c r="B224" s="6"/>
      <c r="C224" s="31"/>
      <c r="D224" s="32"/>
      <c r="E224" s="7" t="s">
        <v>73</v>
      </c>
      <c r="F224" s="8" t="s">
        <v>74</v>
      </c>
      <c r="G224" s="51">
        <v>4000</v>
      </c>
      <c r="H224" s="12">
        <v>115.3</v>
      </c>
      <c r="I224" s="45">
        <f t="shared" si="4"/>
        <v>0.028825</v>
      </c>
    </row>
    <row r="225" spans="2:9" ht="22.5">
      <c r="B225" s="6"/>
      <c r="C225" s="29"/>
      <c r="D225" s="30"/>
      <c r="E225" s="7" t="s">
        <v>83</v>
      </c>
      <c r="F225" s="8" t="s">
        <v>84</v>
      </c>
      <c r="G225" s="51">
        <v>17700</v>
      </c>
      <c r="H225" s="12">
        <v>180</v>
      </c>
      <c r="I225" s="45">
        <f t="shared" si="4"/>
        <v>0.010169491525423728</v>
      </c>
    </row>
    <row r="226" spans="2:9" ht="15">
      <c r="B226" s="6"/>
      <c r="C226" s="62" t="s">
        <v>247</v>
      </c>
      <c r="D226" s="36"/>
      <c r="E226" s="4"/>
      <c r="F226" s="63" t="s">
        <v>273</v>
      </c>
      <c r="G226" s="14">
        <f>G227</f>
        <v>15877</v>
      </c>
      <c r="H226" s="14">
        <f>H227</f>
        <v>9220.3</v>
      </c>
      <c r="I226" s="78">
        <f>H226/G226</f>
        <v>0.5807331359828682</v>
      </c>
    </row>
    <row r="227" spans="2:9" ht="12.75">
      <c r="B227" s="6"/>
      <c r="C227" s="31"/>
      <c r="D227" s="32"/>
      <c r="E227" s="60" t="s">
        <v>248</v>
      </c>
      <c r="F227" s="61" t="s">
        <v>249</v>
      </c>
      <c r="G227" s="51">
        <v>15877</v>
      </c>
      <c r="H227" s="12">
        <v>9220.3</v>
      </c>
      <c r="I227" s="45">
        <f>H227/G227</f>
        <v>0.5807331359828682</v>
      </c>
    </row>
    <row r="228" spans="2:9" ht="67.5">
      <c r="B228" s="3"/>
      <c r="C228" s="35" t="s">
        <v>143</v>
      </c>
      <c r="D228" s="36"/>
      <c r="E228" s="4"/>
      <c r="F228" s="5" t="s">
        <v>144</v>
      </c>
      <c r="G228" s="14">
        <f>G229</f>
        <v>44110</v>
      </c>
      <c r="H228" s="14">
        <f>H229</f>
        <v>18001.44</v>
      </c>
      <c r="I228" s="78">
        <f t="shared" si="4"/>
        <v>0.4081033779188392</v>
      </c>
    </row>
    <row r="229" spans="2:9" ht="56.25">
      <c r="B229" s="6"/>
      <c r="C229" s="39"/>
      <c r="D229" s="40"/>
      <c r="E229" s="7" t="s">
        <v>132</v>
      </c>
      <c r="F229" s="8" t="s">
        <v>133</v>
      </c>
      <c r="G229" s="51">
        <v>44110</v>
      </c>
      <c r="H229" s="12">
        <v>18001.44</v>
      </c>
      <c r="I229" s="45">
        <f t="shared" si="4"/>
        <v>0.4081033779188392</v>
      </c>
    </row>
    <row r="230" spans="2:9" ht="78.75">
      <c r="B230" s="3"/>
      <c r="C230" s="35" t="s">
        <v>145</v>
      </c>
      <c r="D230" s="36"/>
      <c r="E230" s="4"/>
      <c r="F230" s="5" t="s">
        <v>146</v>
      </c>
      <c r="G230" s="14">
        <f>SUM(G231:G236)</f>
        <v>207166</v>
      </c>
      <c r="H230" s="14">
        <f>SUM(H231:H236)</f>
        <v>111722.20000000001</v>
      </c>
      <c r="I230" s="78">
        <f t="shared" si="4"/>
        <v>0.5392883002037014</v>
      </c>
    </row>
    <row r="231" spans="2:9" ht="22.5">
      <c r="B231" s="6"/>
      <c r="C231" s="33"/>
      <c r="D231" s="34"/>
      <c r="E231" s="7" t="s">
        <v>65</v>
      </c>
      <c r="F231" s="8" t="s">
        <v>66</v>
      </c>
      <c r="G231" s="51">
        <v>12499</v>
      </c>
      <c r="H231" s="12">
        <v>6443.61</v>
      </c>
      <c r="I231" s="45">
        <f t="shared" si="4"/>
        <v>0.5155300424033923</v>
      </c>
    </row>
    <row r="232" spans="2:9" ht="12.75">
      <c r="B232" s="6"/>
      <c r="C232" s="31"/>
      <c r="D232" s="32"/>
      <c r="E232" s="7" t="s">
        <v>27</v>
      </c>
      <c r="F232" s="8" t="s">
        <v>28</v>
      </c>
      <c r="G232" s="51">
        <v>138964</v>
      </c>
      <c r="H232" s="12">
        <v>67889.24</v>
      </c>
      <c r="I232" s="45">
        <f t="shared" si="4"/>
        <v>0.4885383264730434</v>
      </c>
    </row>
    <row r="233" spans="2:9" ht="12.75">
      <c r="B233" s="6"/>
      <c r="C233" s="31"/>
      <c r="D233" s="32"/>
      <c r="E233" s="7" t="s">
        <v>55</v>
      </c>
      <c r="F233" s="8" t="s">
        <v>56</v>
      </c>
      <c r="G233" s="51">
        <v>13005</v>
      </c>
      <c r="H233" s="12">
        <v>12443.8</v>
      </c>
      <c r="I233" s="45">
        <f t="shared" si="4"/>
        <v>0.9568473663975393</v>
      </c>
    </row>
    <row r="234" spans="2:9" ht="12.75">
      <c r="B234" s="6"/>
      <c r="C234" s="31"/>
      <c r="D234" s="32"/>
      <c r="E234" s="7" t="s">
        <v>29</v>
      </c>
      <c r="F234" s="8" t="s">
        <v>30</v>
      </c>
      <c r="G234" s="51">
        <v>27654</v>
      </c>
      <c r="H234" s="12">
        <v>14627.02</v>
      </c>
      <c r="I234" s="45">
        <f t="shared" si="4"/>
        <v>0.5289296304332104</v>
      </c>
    </row>
    <row r="235" spans="2:9" ht="12.75">
      <c r="B235" s="6"/>
      <c r="C235" s="31"/>
      <c r="D235" s="32"/>
      <c r="E235" s="7" t="s">
        <v>31</v>
      </c>
      <c r="F235" s="8" t="s">
        <v>32</v>
      </c>
      <c r="G235" s="51">
        <v>3954</v>
      </c>
      <c r="H235" s="12">
        <v>2000.53</v>
      </c>
      <c r="I235" s="45">
        <f t="shared" si="4"/>
        <v>0.5059509357612544</v>
      </c>
    </row>
    <row r="236" spans="2:9" ht="22.5">
      <c r="B236" s="6"/>
      <c r="C236" s="29"/>
      <c r="D236" s="30"/>
      <c r="E236" s="7" t="s">
        <v>77</v>
      </c>
      <c r="F236" s="8" t="s">
        <v>78</v>
      </c>
      <c r="G236" s="51">
        <v>11090</v>
      </c>
      <c r="H236" s="12">
        <v>8318</v>
      </c>
      <c r="I236" s="45">
        <f t="shared" si="4"/>
        <v>0.7500450856627593</v>
      </c>
    </row>
    <row r="237" spans="2:9" ht="15">
      <c r="B237" s="3"/>
      <c r="C237" s="35" t="s">
        <v>147</v>
      </c>
      <c r="D237" s="36"/>
      <c r="E237" s="4"/>
      <c r="F237" s="5" t="s">
        <v>26</v>
      </c>
      <c r="G237" s="14">
        <f>SUM(G238:G242)</f>
        <v>93981</v>
      </c>
      <c r="H237" s="14">
        <f>SUM(H238:H242)</f>
        <v>43805</v>
      </c>
      <c r="I237" s="78">
        <f t="shared" si="4"/>
        <v>0.46610485098051735</v>
      </c>
    </row>
    <row r="238" spans="2:9" ht="12.75">
      <c r="B238" s="6"/>
      <c r="C238" s="33"/>
      <c r="D238" s="34"/>
      <c r="E238" s="7" t="s">
        <v>27</v>
      </c>
      <c r="F238" s="8" t="s">
        <v>28</v>
      </c>
      <c r="G238" s="51">
        <v>34163</v>
      </c>
      <c r="H238" s="12">
        <v>0</v>
      </c>
      <c r="I238" s="45">
        <f t="shared" si="4"/>
        <v>0</v>
      </c>
    </row>
    <row r="239" spans="2:9" ht="12.75">
      <c r="B239" s="6"/>
      <c r="C239" s="31"/>
      <c r="D239" s="32"/>
      <c r="E239" s="7" t="s">
        <v>29</v>
      </c>
      <c r="F239" s="8" t="s">
        <v>30</v>
      </c>
      <c r="G239" s="51">
        <v>515</v>
      </c>
      <c r="H239" s="12">
        <v>0</v>
      </c>
      <c r="I239" s="45">
        <f t="shared" si="4"/>
        <v>0</v>
      </c>
    </row>
    <row r="240" spans="2:9" ht="12.75">
      <c r="B240" s="6"/>
      <c r="C240" s="31"/>
      <c r="D240" s="32"/>
      <c r="E240" s="7" t="s">
        <v>31</v>
      </c>
      <c r="F240" s="8" t="s">
        <v>32</v>
      </c>
      <c r="G240" s="51">
        <v>75</v>
      </c>
      <c r="H240" s="12">
        <v>0</v>
      </c>
      <c r="I240" s="45">
        <f t="shared" si="4"/>
        <v>0</v>
      </c>
    </row>
    <row r="241" spans="2:9" ht="12.75">
      <c r="B241" s="6"/>
      <c r="C241" s="31"/>
      <c r="D241" s="32"/>
      <c r="E241" s="7" t="s">
        <v>69</v>
      </c>
      <c r="F241" s="8" t="s">
        <v>70</v>
      </c>
      <c r="G241" s="51">
        <v>3000</v>
      </c>
      <c r="H241" s="12">
        <v>0</v>
      </c>
      <c r="I241" s="45">
        <f t="shared" si="4"/>
        <v>0</v>
      </c>
    </row>
    <row r="242" spans="2:9" ht="22.5">
      <c r="B242" s="6"/>
      <c r="C242" s="29"/>
      <c r="D242" s="30"/>
      <c r="E242" s="7" t="s">
        <v>77</v>
      </c>
      <c r="F242" s="8" t="s">
        <v>78</v>
      </c>
      <c r="G242" s="51">
        <v>56228</v>
      </c>
      <c r="H242" s="12">
        <v>43805</v>
      </c>
      <c r="I242" s="45">
        <f t="shared" si="4"/>
        <v>0.7790602546773849</v>
      </c>
    </row>
    <row r="243" spans="2:9" ht="12.75">
      <c r="B243" s="1" t="s">
        <v>148</v>
      </c>
      <c r="C243" s="37"/>
      <c r="D243" s="38"/>
      <c r="E243" s="1"/>
      <c r="F243" s="2" t="s">
        <v>149</v>
      </c>
      <c r="G243" s="44">
        <f>G244+G246+G248+G260</f>
        <v>275800</v>
      </c>
      <c r="H243" s="44">
        <f>H244+H246+H248+H260</f>
        <v>22532.76</v>
      </c>
      <c r="I243" s="46">
        <f t="shared" si="4"/>
        <v>0.08169963741841914</v>
      </c>
    </row>
    <row r="244" spans="2:9" ht="15">
      <c r="B244" s="3"/>
      <c r="C244" s="35" t="s">
        <v>152</v>
      </c>
      <c r="D244" s="36"/>
      <c r="E244" s="4"/>
      <c r="F244" s="5" t="s">
        <v>153</v>
      </c>
      <c r="G244" s="14">
        <f>G245</f>
        <v>14550</v>
      </c>
      <c r="H244" s="14">
        <f>H245</f>
        <v>0</v>
      </c>
      <c r="I244" s="78">
        <f t="shared" si="4"/>
        <v>0</v>
      </c>
    </row>
    <row r="245" spans="2:9" ht="56.25">
      <c r="B245" s="6"/>
      <c r="C245" s="39"/>
      <c r="D245" s="40"/>
      <c r="E245" s="7" t="s">
        <v>150</v>
      </c>
      <c r="F245" s="8" t="s">
        <v>151</v>
      </c>
      <c r="G245" s="51">
        <v>14550</v>
      </c>
      <c r="H245" s="12">
        <v>0</v>
      </c>
      <c r="I245" s="45">
        <f t="shared" si="4"/>
        <v>0</v>
      </c>
    </row>
    <row r="246" spans="2:9" ht="15">
      <c r="B246" s="3"/>
      <c r="C246" s="35" t="s">
        <v>154</v>
      </c>
      <c r="D246" s="36"/>
      <c r="E246" s="4"/>
      <c r="F246" s="5" t="s">
        <v>155</v>
      </c>
      <c r="G246" s="14">
        <f>G247</f>
        <v>1000</v>
      </c>
      <c r="H246" s="14">
        <f>H247</f>
        <v>0</v>
      </c>
      <c r="I246" s="78">
        <f t="shared" si="4"/>
        <v>0</v>
      </c>
    </row>
    <row r="247" spans="2:9" ht="12.75">
      <c r="B247" s="6"/>
      <c r="C247" s="39"/>
      <c r="D247" s="40"/>
      <c r="E247" s="7" t="s">
        <v>33</v>
      </c>
      <c r="F247" s="8" t="s">
        <v>34</v>
      </c>
      <c r="G247" s="51">
        <v>1000</v>
      </c>
      <c r="H247" s="12">
        <v>0</v>
      </c>
      <c r="I247" s="45">
        <f t="shared" si="4"/>
        <v>0</v>
      </c>
    </row>
    <row r="248" spans="2:9" ht="15">
      <c r="B248" s="3"/>
      <c r="C248" s="35" t="s">
        <v>156</v>
      </c>
      <c r="D248" s="36"/>
      <c r="E248" s="4"/>
      <c r="F248" s="5" t="s">
        <v>157</v>
      </c>
      <c r="G248" s="14">
        <f>SUM(G249:G259)</f>
        <v>73550</v>
      </c>
      <c r="H248" s="14">
        <f>SUM(H249:H259)</f>
        <v>22532.76</v>
      </c>
      <c r="I248" s="78">
        <f t="shared" si="4"/>
        <v>0.30635975526852477</v>
      </c>
    </row>
    <row r="249" spans="2:9" ht="67.5">
      <c r="B249" s="6"/>
      <c r="C249" s="33"/>
      <c r="D249" s="34"/>
      <c r="E249" s="7" t="s">
        <v>158</v>
      </c>
      <c r="F249" s="8" t="s">
        <v>159</v>
      </c>
      <c r="G249" s="51">
        <v>10000</v>
      </c>
      <c r="H249" s="12">
        <v>10000</v>
      </c>
      <c r="I249" s="45">
        <f t="shared" si="4"/>
        <v>1</v>
      </c>
    </row>
    <row r="250" spans="2:9" ht="12.75">
      <c r="B250" s="6"/>
      <c r="C250" s="31"/>
      <c r="D250" s="32"/>
      <c r="E250" s="7" t="s">
        <v>59</v>
      </c>
      <c r="F250" s="8" t="s">
        <v>60</v>
      </c>
      <c r="G250" s="51">
        <v>3400</v>
      </c>
      <c r="H250" s="12">
        <v>0</v>
      </c>
      <c r="I250" s="45">
        <f t="shared" si="4"/>
        <v>0</v>
      </c>
    </row>
    <row r="251" spans="2:9" ht="12.75">
      <c r="B251" s="6"/>
      <c r="C251" s="31"/>
      <c r="D251" s="32"/>
      <c r="E251" s="7" t="s">
        <v>29</v>
      </c>
      <c r="F251" s="8" t="s">
        <v>30</v>
      </c>
      <c r="G251" s="51">
        <v>300</v>
      </c>
      <c r="H251" s="12">
        <v>72.2</v>
      </c>
      <c r="I251" s="45">
        <f t="shared" si="4"/>
        <v>0.24066666666666667</v>
      </c>
    </row>
    <row r="252" spans="2:9" ht="12.75">
      <c r="B252" s="6"/>
      <c r="C252" s="31"/>
      <c r="D252" s="32"/>
      <c r="E252" s="7" t="s">
        <v>31</v>
      </c>
      <c r="F252" s="8" t="s">
        <v>32</v>
      </c>
      <c r="G252" s="51">
        <v>50</v>
      </c>
      <c r="H252" s="12">
        <v>10.3</v>
      </c>
      <c r="I252" s="45">
        <f t="shared" si="4"/>
        <v>0.20600000000000002</v>
      </c>
    </row>
    <row r="253" spans="2:9" ht="12.75">
      <c r="B253" s="6"/>
      <c r="C253" s="31"/>
      <c r="D253" s="32"/>
      <c r="E253" s="7" t="s">
        <v>69</v>
      </c>
      <c r="F253" s="8" t="s">
        <v>70</v>
      </c>
      <c r="G253" s="51">
        <v>15800</v>
      </c>
      <c r="H253" s="12">
        <v>4200</v>
      </c>
      <c r="I253" s="45">
        <f t="shared" si="4"/>
        <v>0.26582278481012656</v>
      </c>
    </row>
    <row r="254" spans="2:9" ht="12.75">
      <c r="B254" s="6"/>
      <c r="C254" s="31"/>
      <c r="D254" s="32"/>
      <c r="E254" s="7" t="s">
        <v>33</v>
      </c>
      <c r="F254" s="8" t="s">
        <v>34</v>
      </c>
      <c r="G254" s="51">
        <v>9200</v>
      </c>
      <c r="H254" s="12">
        <v>184.46</v>
      </c>
      <c r="I254" s="45">
        <f t="shared" si="4"/>
        <v>0.020050000000000002</v>
      </c>
    </row>
    <row r="255" spans="2:9" ht="12.75">
      <c r="B255" s="6"/>
      <c r="C255" s="31"/>
      <c r="D255" s="32"/>
      <c r="E255" s="7" t="s">
        <v>13</v>
      </c>
      <c r="F255" s="8" t="s">
        <v>14</v>
      </c>
      <c r="G255" s="51">
        <v>2100</v>
      </c>
      <c r="H255" s="12">
        <v>496.8</v>
      </c>
      <c r="I255" s="45">
        <f t="shared" si="4"/>
        <v>0.23657142857142857</v>
      </c>
    </row>
    <row r="256" spans="2:9" ht="12.75">
      <c r="B256" s="6"/>
      <c r="C256" s="31"/>
      <c r="D256" s="32"/>
      <c r="E256" s="7" t="s">
        <v>39</v>
      </c>
      <c r="F256" s="8" t="s">
        <v>40</v>
      </c>
      <c r="G256" s="51">
        <v>5000</v>
      </c>
      <c r="H256" s="12">
        <v>0</v>
      </c>
      <c r="I256" s="45">
        <f t="shared" si="4"/>
        <v>0</v>
      </c>
    </row>
    <row r="257" spans="2:9" ht="12.75">
      <c r="B257" s="6"/>
      <c r="C257" s="31"/>
      <c r="D257" s="32"/>
      <c r="E257" s="7" t="s">
        <v>15</v>
      </c>
      <c r="F257" s="8" t="s">
        <v>16</v>
      </c>
      <c r="G257" s="51">
        <v>23000</v>
      </c>
      <c r="H257" s="12">
        <v>5889</v>
      </c>
      <c r="I257" s="45">
        <f t="shared" si="4"/>
        <v>0.25604347826086954</v>
      </c>
    </row>
    <row r="258" spans="2:9" ht="22.5">
      <c r="B258" s="6"/>
      <c r="C258" s="31"/>
      <c r="D258" s="32"/>
      <c r="E258" s="7" t="s">
        <v>120</v>
      </c>
      <c r="F258" s="8" t="s">
        <v>121</v>
      </c>
      <c r="G258" s="51">
        <v>4500</v>
      </c>
      <c r="H258" s="12">
        <v>1680</v>
      </c>
      <c r="I258" s="45">
        <f t="shared" si="4"/>
        <v>0.37333333333333335</v>
      </c>
    </row>
    <row r="259" spans="2:9" ht="12.75">
      <c r="B259" s="6"/>
      <c r="C259" s="29"/>
      <c r="D259" s="30"/>
      <c r="E259" s="7" t="s">
        <v>17</v>
      </c>
      <c r="F259" s="8" t="s">
        <v>18</v>
      </c>
      <c r="G259" s="51">
        <v>200</v>
      </c>
      <c r="H259" s="12">
        <v>0</v>
      </c>
      <c r="I259" s="45">
        <f t="shared" si="4"/>
        <v>0</v>
      </c>
    </row>
    <row r="260" spans="2:9" ht="15">
      <c r="B260" s="3"/>
      <c r="C260" s="35" t="s">
        <v>160</v>
      </c>
      <c r="D260" s="36"/>
      <c r="E260" s="4"/>
      <c r="F260" s="5" t="s">
        <v>26</v>
      </c>
      <c r="G260" s="14">
        <f>G261+G262</f>
        <v>186700</v>
      </c>
      <c r="H260" s="14">
        <f>H261+H262</f>
        <v>0</v>
      </c>
      <c r="I260" s="78">
        <f aca="true" t="shared" si="5" ref="I260:I289">H260/G260</f>
        <v>0</v>
      </c>
    </row>
    <row r="261" spans="2:9" ht="67.5">
      <c r="B261" s="6"/>
      <c r="C261" s="96"/>
      <c r="D261" s="97"/>
      <c r="E261" s="7" t="s">
        <v>158</v>
      </c>
      <c r="F261" s="8" t="s">
        <v>159</v>
      </c>
      <c r="G261" s="52">
        <v>1700</v>
      </c>
      <c r="H261" s="12">
        <v>0</v>
      </c>
      <c r="I261" s="45">
        <f t="shared" si="5"/>
        <v>0</v>
      </c>
    </row>
    <row r="262" spans="2:9" ht="22.5">
      <c r="B262" s="6"/>
      <c r="C262" s="100"/>
      <c r="D262" s="101"/>
      <c r="E262" s="64" t="s">
        <v>19</v>
      </c>
      <c r="F262" s="8" t="s">
        <v>20</v>
      </c>
      <c r="G262" s="52">
        <v>185000</v>
      </c>
      <c r="H262" s="12">
        <v>0</v>
      </c>
      <c r="I262" s="45">
        <f t="shared" si="5"/>
        <v>0</v>
      </c>
    </row>
    <row r="263" spans="2:9" ht="12.75">
      <c r="B263" s="1" t="s">
        <v>161</v>
      </c>
      <c r="C263" s="37"/>
      <c r="D263" s="38"/>
      <c r="E263" s="1"/>
      <c r="F263" s="2" t="s">
        <v>162</v>
      </c>
      <c r="G263" s="77">
        <f>G264+G266+G268+G270+G272+G274+G276+G295+G297</f>
        <v>939597</v>
      </c>
      <c r="H263" s="77">
        <f>H264+H266+H268+H270+H272+H274+H276+H295+H297</f>
        <v>428280.69999999995</v>
      </c>
      <c r="I263" s="46">
        <f t="shared" si="5"/>
        <v>0.4558131837372831</v>
      </c>
    </row>
    <row r="264" spans="2:9" ht="15">
      <c r="B264" s="3"/>
      <c r="C264" s="35" t="s">
        <v>163</v>
      </c>
      <c r="D264" s="36"/>
      <c r="E264" s="4"/>
      <c r="F264" s="5" t="s">
        <v>164</v>
      </c>
      <c r="G264" s="14">
        <f>G265</f>
        <v>97200</v>
      </c>
      <c r="H264" s="14">
        <f>H265</f>
        <v>47696.56</v>
      </c>
      <c r="I264" s="78">
        <f t="shared" si="5"/>
        <v>0.49070534979423863</v>
      </c>
    </row>
    <row r="265" spans="2:9" ht="33.75">
      <c r="B265" s="6"/>
      <c r="C265" s="39"/>
      <c r="D265" s="40"/>
      <c r="E265" s="7" t="s">
        <v>134</v>
      </c>
      <c r="F265" s="8" t="s">
        <v>135</v>
      </c>
      <c r="G265" s="51">
        <v>97200</v>
      </c>
      <c r="H265" s="12">
        <v>47696.56</v>
      </c>
      <c r="I265" s="45">
        <f t="shared" si="5"/>
        <v>0.49070534979423863</v>
      </c>
    </row>
    <row r="266" spans="2:9" ht="22.5">
      <c r="B266" s="3"/>
      <c r="C266" s="35" t="s">
        <v>167</v>
      </c>
      <c r="D266" s="36"/>
      <c r="E266" s="4"/>
      <c r="F266" s="5" t="s">
        <v>168</v>
      </c>
      <c r="G266" s="15">
        <f>G267</f>
        <v>4200</v>
      </c>
      <c r="H266" s="15">
        <f>H267</f>
        <v>0</v>
      </c>
      <c r="I266" s="47">
        <f t="shared" si="5"/>
        <v>0</v>
      </c>
    </row>
    <row r="267" spans="2:9" ht="12.75">
      <c r="B267" s="6"/>
      <c r="C267" s="39"/>
      <c r="D267" s="40"/>
      <c r="E267" s="7" t="s">
        <v>165</v>
      </c>
      <c r="F267" s="8" t="s">
        <v>166</v>
      </c>
      <c r="G267" s="51">
        <v>4200</v>
      </c>
      <c r="H267" s="12">
        <v>0</v>
      </c>
      <c r="I267" s="45">
        <f t="shared" si="5"/>
        <v>0</v>
      </c>
    </row>
    <row r="268" spans="2:9" ht="67.5">
      <c r="B268" s="3"/>
      <c r="C268" s="35" t="s">
        <v>175</v>
      </c>
      <c r="D268" s="36"/>
      <c r="E268" s="4"/>
      <c r="F268" s="5" t="s">
        <v>176</v>
      </c>
      <c r="G268" s="14">
        <f>G269</f>
        <v>22333</v>
      </c>
      <c r="H268" s="14">
        <f>H269</f>
        <v>10184.63</v>
      </c>
      <c r="I268" s="78">
        <f t="shared" si="5"/>
        <v>0.45603501544799174</v>
      </c>
    </row>
    <row r="269" spans="2:9" ht="12.75">
      <c r="B269" s="6"/>
      <c r="C269" s="39"/>
      <c r="D269" s="40"/>
      <c r="E269" s="7" t="s">
        <v>177</v>
      </c>
      <c r="F269" s="8" t="s">
        <v>178</v>
      </c>
      <c r="G269" s="51">
        <v>22333</v>
      </c>
      <c r="H269" s="12">
        <v>10184.63</v>
      </c>
      <c r="I269" s="45">
        <f t="shared" si="5"/>
        <v>0.45603501544799174</v>
      </c>
    </row>
    <row r="270" spans="2:9" ht="22.5">
      <c r="B270" s="3"/>
      <c r="C270" s="35" t="s">
        <v>179</v>
      </c>
      <c r="D270" s="36"/>
      <c r="E270" s="4"/>
      <c r="F270" s="5" t="s">
        <v>180</v>
      </c>
      <c r="G270" s="14">
        <f>G271</f>
        <v>211850</v>
      </c>
      <c r="H270" s="14">
        <f>H271</f>
        <v>99365.54</v>
      </c>
      <c r="I270" s="78">
        <f t="shared" si="5"/>
        <v>0.4690372433325466</v>
      </c>
    </row>
    <row r="271" spans="2:9" ht="12.75">
      <c r="B271" s="6"/>
      <c r="C271" s="39"/>
      <c r="D271" s="40"/>
      <c r="E271" s="7" t="s">
        <v>165</v>
      </c>
      <c r="F271" s="8" t="s">
        <v>166</v>
      </c>
      <c r="G271" s="51">
        <v>211850</v>
      </c>
      <c r="H271" s="12">
        <v>99365.54</v>
      </c>
      <c r="I271" s="45">
        <f t="shared" si="5"/>
        <v>0.4690372433325466</v>
      </c>
    </row>
    <row r="272" spans="2:9" ht="15">
      <c r="B272" s="3"/>
      <c r="C272" s="35" t="s">
        <v>181</v>
      </c>
      <c r="D272" s="36"/>
      <c r="E272" s="4"/>
      <c r="F272" s="5" t="s">
        <v>182</v>
      </c>
      <c r="G272" s="14">
        <f>G273</f>
        <v>56500</v>
      </c>
      <c r="H272" s="14">
        <f>H273</f>
        <v>16865.64</v>
      </c>
      <c r="I272" s="78">
        <f t="shared" si="5"/>
        <v>0.29850690265486723</v>
      </c>
    </row>
    <row r="273" spans="2:9" ht="12.75">
      <c r="B273" s="6"/>
      <c r="C273" s="39"/>
      <c r="D273" s="40"/>
      <c r="E273" s="7" t="s">
        <v>165</v>
      </c>
      <c r="F273" s="8" t="s">
        <v>166</v>
      </c>
      <c r="G273" s="51">
        <v>56500</v>
      </c>
      <c r="H273" s="12">
        <v>16865.64</v>
      </c>
      <c r="I273" s="45">
        <f t="shared" si="5"/>
        <v>0.29850690265486723</v>
      </c>
    </row>
    <row r="274" spans="2:9" ht="15">
      <c r="B274" s="3"/>
      <c r="C274" s="35" t="s">
        <v>183</v>
      </c>
      <c r="D274" s="36"/>
      <c r="E274" s="4"/>
      <c r="F274" s="5" t="s">
        <v>184</v>
      </c>
      <c r="G274" s="14">
        <f>G275</f>
        <v>33485</v>
      </c>
      <c r="H274" s="14">
        <f>H275</f>
        <v>28439.72</v>
      </c>
      <c r="I274" s="78">
        <f t="shared" si="5"/>
        <v>0.8493271614155592</v>
      </c>
    </row>
    <row r="275" spans="2:9" ht="12.75">
      <c r="B275" s="6"/>
      <c r="C275" s="39"/>
      <c r="D275" s="40"/>
      <c r="E275" s="7" t="s">
        <v>165</v>
      </c>
      <c r="F275" s="8" t="s">
        <v>166</v>
      </c>
      <c r="G275" s="51">
        <v>33485</v>
      </c>
      <c r="H275" s="12">
        <v>28439.72</v>
      </c>
      <c r="I275" s="45">
        <f t="shared" si="5"/>
        <v>0.8493271614155592</v>
      </c>
    </row>
    <row r="276" spans="2:9" ht="15">
      <c r="B276" s="3"/>
      <c r="C276" s="35" t="s">
        <v>185</v>
      </c>
      <c r="D276" s="36"/>
      <c r="E276" s="4"/>
      <c r="F276" s="5" t="s">
        <v>186</v>
      </c>
      <c r="G276" s="14">
        <f>SUM(G277:G294)</f>
        <v>364070</v>
      </c>
      <c r="H276" s="14">
        <f>SUM(H277:H294)</f>
        <v>173864.63</v>
      </c>
      <c r="I276" s="78">
        <f t="shared" si="5"/>
        <v>0.4775582442936798</v>
      </c>
    </row>
    <row r="277" spans="2:9" ht="22.5">
      <c r="B277" s="6"/>
      <c r="C277" s="33"/>
      <c r="D277" s="34"/>
      <c r="E277" s="7" t="s">
        <v>65</v>
      </c>
      <c r="F277" s="8" t="s">
        <v>66</v>
      </c>
      <c r="G277" s="51">
        <v>1630</v>
      </c>
      <c r="H277" s="12">
        <v>250</v>
      </c>
      <c r="I277" s="45">
        <f t="shared" si="5"/>
        <v>0.15337423312883436</v>
      </c>
    </row>
    <row r="278" spans="2:9" ht="12.75">
      <c r="B278" s="6"/>
      <c r="C278" s="31"/>
      <c r="D278" s="32"/>
      <c r="E278" s="7" t="s">
        <v>27</v>
      </c>
      <c r="F278" s="8" t="s">
        <v>28</v>
      </c>
      <c r="G278" s="51">
        <v>218690</v>
      </c>
      <c r="H278" s="12">
        <v>98282.74</v>
      </c>
      <c r="I278" s="45">
        <f t="shared" si="5"/>
        <v>0.449415794046367</v>
      </c>
    </row>
    <row r="279" spans="2:9" ht="12.75">
      <c r="B279" s="6"/>
      <c r="C279" s="31"/>
      <c r="D279" s="32"/>
      <c r="E279" s="7" t="s">
        <v>55</v>
      </c>
      <c r="F279" s="8" t="s">
        <v>56</v>
      </c>
      <c r="G279" s="51">
        <v>17900</v>
      </c>
      <c r="H279" s="12">
        <v>17865.1</v>
      </c>
      <c r="I279" s="45">
        <f t="shared" si="5"/>
        <v>0.9980502793296089</v>
      </c>
    </row>
    <row r="280" spans="2:9" ht="12.75">
      <c r="B280" s="6"/>
      <c r="C280" s="31"/>
      <c r="D280" s="32"/>
      <c r="E280" s="7" t="s">
        <v>29</v>
      </c>
      <c r="F280" s="8" t="s">
        <v>30</v>
      </c>
      <c r="G280" s="51">
        <v>43200</v>
      </c>
      <c r="H280" s="12">
        <v>20771.97</v>
      </c>
      <c r="I280" s="45">
        <f t="shared" si="5"/>
        <v>0.48083263888888894</v>
      </c>
    </row>
    <row r="281" spans="2:9" ht="12.75">
      <c r="B281" s="6"/>
      <c r="C281" s="31"/>
      <c r="D281" s="32"/>
      <c r="E281" s="7" t="s">
        <v>31</v>
      </c>
      <c r="F281" s="8" t="s">
        <v>32</v>
      </c>
      <c r="G281" s="51">
        <v>5870</v>
      </c>
      <c r="H281" s="12">
        <v>2817.86</v>
      </c>
      <c r="I281" s="45">
        <f t="shared" si="5"/>
        <v>0.48004429301533225</v>
      </c>
    </row>
    <row r="282" spans="2:9" ht="12.75">
      <c r="B282" s="6"/>
      <c r="C282" s="31"/>
      <c r="D282" s="32"/>
      <c r="E282" s="7" t="s">
        <v>69</v>
      </c>
      <c r="F282" s="8" t="s">
        <v>70</v>
      </c>
      <c r="G282" s="51">
        <v>5400</v>
      </c>
      <c r="H282" s="12">
        <v>0</v>
      </c>
      <c r="I282" s="45">
        <f t="shared" si="5"/>
        <v>0</v>
      </c>
    </row>
    <row r="283" spans="2:9" ht="12.75">
      <c r="B283" s="6"/>
      <c r="C283" s="31"/>
      <c r="D283" s="32"/>
      <c r="E283" s="7" t="s">
        <v>33</v>
      </c>
      <c r="F283" s="8" t="s">
        <v>34</v>
      </c>
      <c r="G283" s="51">
        <v>9700</v>
      </c>
      <c r="H283" s="12">
        <v>7156.63</v>
      </c>
      <c r="I283" s="45">
        <f t="shared" si="5"/>
        <v>0.7377969072164948</v>
      </c>
    </row>
    <row r="284" spans="2:9" ht="12.75">
      <c r="B284" s="6"/>
      <c r="C284" s="31"/>
      <c r="D284" s="32"/>
      <c r="E284" s="7" t="s">
        <v>13</v>
      </c>
      <c r="F284" s="8" t="s">
        <v>14</v>
      </c>
      <c r="G284" s="51">
        <v>9541</v>
      </c>
      <c r="H284" s="12">
        <v>4212.8</v>
      </c>
      <c r="I284" s="45">
        <f t="shared" si="5"/>
        <v>0.44154700765118965</v>
      </c>
    </row>
    <row r="285" spans="2:9" ht="12.75">
      <c r="B285" s="6"/>
      <c r="C285" s="31"/>
      <c r="D285" s="32"/>
      <c r="E285" s="7" t="s">
        <v>39</v>
      </c>
      <c r="F285" s="8" t="s">
        <v>40</v>
      </c>
      <c r="G285" s="51">
        <v>2800</v>
      </c>
      <c r="H285" s="12">
        <v>1038.12</v>
      </c>
      <c r="I285" s="45">
        <f t="shared" si="5"/>
        <v>0.37075714285714284</v>
      </c>
    </row>
    <row r="286" spans="2:9" ht="12.75">
      <c r="B286" s="6"/>
      <c r="C286" s="31"/>
      <c r="D286" s="32"/>
      <c r="E286" s="7" t="s">
        <v>71</v>
      </c>
      <c r="F286" s="8" t="s">
        <v>72</v>
      </c>
      <c r="G286" s="51">
        <v>1050</v>
      </c>
      <c r="H286" s="12">
        <v>182</v>
      </c>
      <c r="I286" s="45">
        <f t="shared" si="5"/>
        <v>0.17333333333333334</v>
      </c>
    </row>
    <row r="287" spans="2:9" ht="12.75">
      <c r="B287" s="6"/>
      <c r="C287" s="31"/>
      <c r="D287" s="32"/>
      <c r="E287" s="7" t="s">
        <v>15</v>
      </c>
      <c r="F287" s="8" t="s">
        <v>16</v>
      </c>
      <c r="G287" s="51">
        <v>9200</v>
      </c>
      <c r="H287" s="12">
        <v>4208.98</v>
      </c>
      <c r="I287" s="45">
        <f t="shared" si="5"/>
        <v>0.4574978260869565</v>
      </c>
    </row>
    <row r="288" spans="2:9" ht="22.5">
      <c r="B288" s="6"/>
      <c r="C288" s="31"/>
      <c r="D288" s="32"/>
      <c r="E288" s="7" t="s">
        <v>61</v>
      </c>
      <c r="F288" s="8" t="s">
        <v>62</v>
      </c>
      <c r="G288" s="51">
        <v>6600</v>
      </c>
      <c r="H288" s="12">
        <v>2447.35</v>
      </c>
      <c r="I288" s="45">
        <f t="shared" si="5"/>
        <v>0.37081060606060606</v>
      </c>
    </row>
    <row r="289" spans="2:9" ht="22.5">
      <c r="B289" s="6"/>
      <c r="C289" s="31"/>
      <c r="D289" s="32"/>
      <c r="E289" s="7" t="s">
        <v>120</v>
      </c>
      <c r="F289" s="8" t="s">
        <v>121</v>
      </c>
      <c r="G289" s="51">
        <v>10500</v>
      </c>
      <c r="H289" s="12">
        <v>4547.88</v>
      </c>
      <c r="I289" s="45">
        <f t="shared" si="5"/>
        <v>0.43313142857142856</v>
      </c>
    </row>
    <row r="290" spans="2:9" ht="12.75">
      <c r="B290" s="6"/>
      <c r="C290" s="31"/>
      <c r="D290" s="32"/>
      <c r="E290" s="7" t="s">
        <v>73</v>
      </c>
      <c r="F290" s="8" t="s">
        <v>74</v>
      </c>
      <c r="G290" s="51">
        <v>2500</v>
      </c>
      <c r="H290" s="12">
        <v>873.48</v>
      </c>
      <c r="I290" s="45">
        <f aca="true" t="shared" si="6" ref="I290:I400">H290/G290</f>
        <v>0.349392</v>
      </c>
    </row>
    <row r="291" spans="2:9" ht="12.75">
      <c r="B291" s="6"/>
      <c r="C291" s="31"/>
      <c r="D291" s="32"/>
      <c r="E291" s="7" t="s">
        <v>17</v>
      </c>
      <c r="F291" s="8" t="s">
        <v>18</v>
      </c>
      <c r="G291" s="51">
        <v>10400</v>
      </c>
      <c r="H291" s="12">
        <v>3208.69</v>
      </c>
      <c r="I291" s="45">
        <f t="shared" si="6"/>
        <v>0.3085278846153846</v>
      </c>
    </row>
    <row r="292" spans="2:9" ht="22.5">
      <c r="B292" s="6"/>
      <c r="C292" s="31"/>
      <c r="D292" s="32"/>
      <c r="E292" s="7" t="s">
        <v>77</v>
      </c>
      <c r="F292" s="8" t="s">
        <v>78</v>
      </c>
      <c r="G292" s="51">
        <v>5929</v>
      </c>
      <c r="H292" s="12">
        <v>4446.23</v>
      </c>
      <c r="I292" s="45">
        <f t="shared" si="6"/>
        <v>0.749912295496711</v>
      </c>
    </row>
    <row r="293" spans="2:9" ht="22.5">
      <c r="B293" s="6"/>
      <c r="C293" s="31"/>
      <c r="D293" s="32"/>
      <c r="E293" s="7" t="s">
        <v>79</v>
      </c>
      <c r="F293" s="8" t="s">
        <v>80</v>
      </c>
      <c r="G293" s="51">
        <v>660</v>
      </c>
      <c r="H293" s="12">
        <v>330</v>
      </c>
      <c r="I293" s="45">
        <f t="shared" si="6"/>
        <v>0.5</v>
      </c>
    </row>
    <row r="294" spans="2:9" ht="22.5">
      <c r="B294" s="6"/>
      <c r="C294" s="29"/>
      <c r="D294" s="30"/>
      <c r="E294" s="7" t="s">
        <v>83</v>
      </c>
      <c r="F294" s="8" t="s">
        <v>84</v>
      </c>
      <c r="G294" s="51">
        <v>2500</v>
      </c>
      <c r="H294" s="12">
        <v>1224.8</v>
      </c>
      <c r="I294" s="45">
        <f t="shared" si="6"/>
        <v>0.48991999999999997</v>
      </c>
    </row>
    <row r="295" spans="2:9" ht="22.5">
      <c r="B295" s="3"/>
      <c r="C295" s="35" t="s">
        <v>187</v>
      </c>
      <c r="D295" s="36"/>
      <c r="E295" s="4"/>
      <c r="F295" s="5" t="s">
        <v>188</v>
      </c>
      <c r="G295" s="14">
        <f>G296</f>
        <v>73000</v>
      </c>
      <c r="H295" s="14">
        <f>H296</f>
        <v>30240</v>
      </c>
      <c r="I295" s="78">
        <f t="shared" si="6"/>
        <v>0.41424657534246573</v>
      </c>
    </row>
    <row r="296" spans="2:9" ht="12.75">
      <c r="B296" s="6"/>
      <c r="C296" s="39"/>
      <c r="D296" s="40"/>
      <c r="E296" s="7" t="s">
        <v>15</v>
      </c>
      <c r="F296" s="8" t="s">
        <v>16</v>
      </c>
      <c r="G296" s="51">
        <v>73000</v>
      </c>
      <c r="H296" s="12">
        <v>30240</v>
      </c>
      <c r="I296" s="45">
        <f t="shared" si="6"/>
        <v>0.41424657534246573</v>
      </c>
    </row>
    <row r="297" spans="2:9" ht="15">
      <c r="B297" s="3"/>
      <c r="C297" s="62" t="s">
        <v>251</v>
      </c>
      <c r="D297" s="36"/>
      <c r="E297" s="4"/>
      <c r="F297" s="63" t="s">
        <v>250</v>
      </c>
      <c r="G297" s="14">
        <f>SUM(G298:G299)</f>
        <v>76959</v>
      </c>
      <c r="H297" s="14">
        <f>SUM(H298:H299)</f>
        <v>21623.98</v>
      </c>
      <c r="I297" s="78">
        <f t="shared" si="6"/>
        <v>0.2809805220961811</v>
      </c>
    </row>
    <row r="298" spans="2:9" ht="12.75">
      <c r="B298" s="6"/>
      <c r="C298" s="33"/>
      <c r="D298" s="34"/>
      <c r="E298" s="7" t="s">
        <v>165</v>
      </c>
      <c r="F298" s="8" t="s">
        <v>166</v>
      </c>
      <c r="G298" s="51">
        <v>76459</v>
      </c>
      <c r="H298" s="12">
        <v>21623.98</v>
      </c>
      <c r="I298" s="45">
        <f t="shared" si="6"/>
        <v>0.28281798087864085</v>
      </c>
    </row>
    <row r="299" spans="2:9" ht="12.75">
      <c r="B299" s="6"/>
      <c r="C299" s="31"/>
      <c r="D299" s="32"/>
      <c r="E299" s="7" t="s">
        <v>33</v>
      </c>
      <c r="F299" s="8" t="s">
        <v>34</v>
      </c>
      <c r="G299" s="51">
        <v>500</v>
      </c>
      <c r="H299" s="12">
        <v>0</v>
      </c>
      <c r="I299" s="45">
        <f t="shared" si="6"/>
        <v>0</v>
      </c>
    </row>
    <row r="300" spans="2:9" ht="22.5">
      <c r="B300" s="1" t="s">
        <v>189</v>
      </c>
      <c r="C300" s="37"/>
      <c r="D300" s="38"/>
      <c r="E300" s="1"/>
      <c r="F300" s="2" t="s">
        <v>190</v>
      </c>
      <c r="G300" s="44">
        <f>G301</f>
        <v>17700</v>
      </c>
      <c r="H300" s="44">
        <f>H301</f>
        <v>2230.3599999999997</v>
      </c>
      <c r="I300" s="46">
        <f t="shared" si="6"/>
        <v>0.1260090395480226</v>
      </c>
    </row>
    <row r="301" spans="2:9" ht="22.5">
      <c r="B301" s="3"/>
      <c r="C301" s="35" t="s">
        <v>191</v>
      </c>
      <c r="D301" s="36"/>
      <c r="E301" s="4"/>
      <c r="F301" s="5" t="s">
        <v>192</v>
      </c>
      <c r="G301" s="14">
        <f>SUM(G302:G304)</f>
        <v>17700</v>
      </c>
      <c r="H301" s="14">
        <f>SUM(H302:H304)</f>
        <v>2230.3599999999997</v>
      </c>
      <c r="I301" s="78">
        <f t="shared" si="6"/>
        <v>0.1260090395480226</v>
      </c>
    </row>
    <row r="302" spans="2:9" ht="12.75">
      <c r="B302" s="6"/>
      <c r="C302" s="33"/>
      <c r="D302" s="34"/>
      <c r="E302" s="7" t="s">
        <v>33</v>
      </c>
      <c r="F302" s="8" t="s">
        <v>34</v>
      </c>
      <c r="G302" s="51">
        <v>12100</v>
      </c>
      <c r="H302" s="12">
        <v>1640.36</v>
      </c>
      <c r="I302" s="45">
        <f t="shared" si="6"/>
        <v>0.13556694214876033</v>
      </c>
    </row>
    <row r="303" spans="2:9" ht="12.75">
      <c r="B303" s="6"/>
      <c r="C303" s="31"/>
      <c r="D303" s="32"/>
      <c r="E303" s="7" t="s">
        <v>15</v>
      </c>
      <c r="F303" s="8" t="s">
        <v>16</v>
      </c>
      <c r="G303" s="51">
        <v>2900</v>
      </c>
      <c r="H303" s="12">
        <v>590</v>
      </c>
      <c r="I303" s="45">
        <f t="shared" si="6"/>
        <v>0.20344827586206896</v>
      </c>
    </row>
    <row r="304" spans="2:9" ht="12.75">
      <c r="B304" s="6"/>
      <c r="C304" s="29"/>
      <c r="D304" s="30"/>
      <c r="E304" s="7" t="s">
        <v>17</v>
      </c>
      <c r="F304" s="8" t="s">
        <v>18</v>
      </c>
      <c r="G304" s="51">
        <v>2700</v>
      </c>
      <c r="H304" s="12">
        <v>0</v>
      </c>
      <c r="I304" s="45">
        <f t="shared" si="6"/>
        <v>0</v>
      </c>
    </row>
    <row r="305" spans="2:9" ht="12.75">
      <c r="B305" s="1" t="s">
        <v>193</v>
      </c>
      <c r="C305" s="37"/>
      <c r="D305" s="38"/>
      <c r="E305" s="1"/>
      <c r="F305" s="2" t="s">
        <v>194</v>
      </c>
      <c r="G305" s="44">
        <f>G306+G313+G319+G321+G323</f>
        <v>838017</v>
      </c>
      <c r="H305" s="44">
        <f>H306+H313+H319+H321+H323</f>
        <v>154520.66</v>
      </c>
      <c r="I305" s="46">
        <f t="shared" si="6"/>
        <v>0.1843884551268053</v>
      </c>
    </row>
    <row r="306" spans="2:9" ht="15">
      <c r="B306" s="3"/>
      <c r="C306" s="35" t="s">
        <v>195</v>
      </c>
      <c r="D306" s="36"/>
      <c r="E306" s="4"/>
      <c r="F306" s="5" t="s">
        <v>196</v>
      </c>
      <c r="G306" s="14">
        <f>SUM(G307:G312)</f>
        <v>67248</v>
      </c>
      <c r="H306" s="14">
        <f>SUM(H307:H312)</f>
        <v>30485.660000000003</v>
      </c>
      <c r="I306" s="78">
        <f t="shared" si="6"/>
        <v>0.45333184630026174</v>
      </c>
    </row>
    <row r="307" spans="2:9" ht="22.5">
      <c r="B307" s="6"/>
      <c r="C307" s="33"/>
      <c r="D307" s="34"/>
      <c r="E307" s="7" t="s">
        <v>65</v>
      </c>
      <c r="F307" s="8" t="s">
        <v>66</v>
      </c>
      <c r="G307" s="51">
        <v>3502</v>
      </c>
      <c r="H307" s="12">
        <v>1597.74</v>
      </c>
      <c r="I307" s="45">
        <f t="shared" si="6"/>
        <v>0.45623643632210165</v>
      </c>
    </row>
    <row r="308" spans="2:9" ht="12.75">
      <c r="B308" s="6"/>
      <c r="C308" s="31"/>
      <c r="D308" s="32"/>
      <c r="E308" s="7" t="s">
        <v>27</v>
      </c>
      <c r="F308" s="8" t="s">
        <v>28</v>
      </c>
      <c r="G308" s="51">
        <v>48651</v>
      </c>
      <c r="H308" s="12">
        <v>19552.49</v>
      </c>
      <c r="I308" s="45">
        <f t="shared" si="6"/>
        <v>0.4018928696224127</v>
      </c>
    </row>
    <row r="309" spans="2:9" ht="12.75">
      <c r="B309" s="6"/>
      <c r="C309" s="31"/>
      <c r="D309" s="32"/>
      <c r="E309" s="7" t="s">
        <v>55</v>
      </c>
      <c r="F309" s="8" t="s">
        <v>56</v>
      </c>
      <c r="G309" s="51">
        <v>3276</v>
      </c>
      <c r="H309" s="12">
        <v>2886.27</v>
      </c>
      <c r="I309" s="45">
        <f t="shared" si="6"/>
        <v>0.8810347985347985</v>
      </c>
    </row>
    <row r="310" spans="2:9" ht="12.75">
      <c r="B310" s="6"/>
      <c r="C310" s="31"/>
      <c r="D310" s="32"/>
      <c r="E310" s="7" t="s">
        <v>29</v>
      </c>
      <c r="F310" s="8" t="s">
        <v>30</v>
      </c>
      <c r="G310" s="51">
        <v>8297</v>
      </c>
      <c r="H310" s="12">
        <v>4110.27</v>
      </c>
      <c r="I310" s="45">
        <f t="shared" si="6"/>
        <v>0.4953923104736652</v>
      </c>
    </row>
    <row r="311" spans="2:9" ht="12.75">
      <c r="B311" s="6"/>
      <c r="C311" s="31"/>
      <c r="D311" s="32"/>
      <c r="E311" s="7" t="s">
        <v>31</v>
      </c>
      <c r="F311" s="8" t="s">
        <v>32</v>
      </c>
      <c r="G311" s="51">
        <v>1189</v>
      </c>
      <c r="H311" s="12">
        <v>588.89</v>
      </c>
      <c r="I311" s="45">
        <f t="shared" si="6"/>
        <v>0.4952817493692178</v>
      </c>
    </row>
    <row r="312" spans="2:9" ht="22.5">
      <c r="B312" s="6"/>
      <c r="C312" s="29"/>
      <c r="D312" s="30"/>
      <c r="E312" s="7" t="s">
        <v>77</v>
      </c>
      <c r="F312" s="8" t="s">
        <v>78</v>
      </c>
      <c r="G312" s="51">
        <v>2333</v>
      </c>
      <c r="H312" s="12">
        <v>1750</v>
      </c>
      <c r="I312" s="45">
        <f t="shared" si="6"/>
        <v>0.7501071581654523</v>
      </c>
    </row>
    <row r="313" spans="2:9" ht="33.75">
      <c r="B313" s="6"/>
      <c r="C313" s="62" t="s">
        <v>252</v>
      </c>
      <c r="D313" s="36"/>
      <c r="E313" s="4"/>
      <c r="F313" s="63" t="s">
        <v>253</v>
      </c>
      <c r="G313" s="14">
        <f>SUM(G314:G318)</f>
        <v>49285</v>
      </c>
      <c r="H313" s="14">
        <f>SUM(H314:H318)</f>
        <v>0</v>
      </c>
      <c r="I313" s="78">
        <f aca="true" t="shared" si="7" ref="I313:I318">H313/G313</f>
        <v>0</v>
      </c>
    </row>
    <row r="314" spans="2:9" ht="33.75">
      <c r="B314" s="6"/>
      <c r="C314" s="96"/>
      <c r="D314" s="97"/>
      <c r="E314" s="60" t="s">
        <v>98</v>
      </c>
      <c r="F314" s="61" t="s">
        <v>99</v>
      </c>
      <c r="G314" s="51">
        <v>22100</v>
      </c>
      <c r="H314" s="12">
        <v>0</v>
      </c>
      <c r="I314" s="45">
        <f t="shared" si="7"/>
        <v>0</v>
      </c>
    </row>
    <row r="315" spans="2:9" ht="12.75">
      <c r="B315" s="6"/>
      <c r="C315" s="98"/>
      <c r="D315" s="99"/>
      <c r="E315" s="60" t="s">
        <v>29</v>
      </c>
      <c r="F315" s="8" t="s">
        <v>30</v>
      </c>
      <c r="G315" s="51">
        <v>2565</v>
      </c>
      <c r="H315" s="12">
        <v>0</v>
      </c>
      <c r="I315" s="45">
        <f t="shared" si="7"/>
        <v>0</v>
      </c>
    </row>
    <row r="316" spans="2:9" ht="12.75">
      <c r="B316" s="6"/>
      <c r="C316" s="98"/>
      <c r="D316" s="99"/>
      <c r="E316" s="60" t="s">
        <v>31</v>
      </c>
      <c r="F316" s="8" t="s">
        <v>32</v>
      </c>
      <c r="G316" s="51">
        <v>370</v>
      </c>
      <c r="H316" s="12">
        <v>0</v>
      </c>
      <c r="I316" s="45">
        <f t="shared" si="7"/>
        <v>0</v>
      </c>
    </row>
    <row r="317" spans="2:9" ht="12.75">
      <c r="B317" s="6"/>
      <c r="C317" s="98"/>
      <c r="D317" s="99"/>
      <c r="E317" s="60" t="s">
        <v>69</v>
      </c>
      <c r="F317" s="8" t="s">
        <v>70</v>
      </c>
      <c r="G317" s="51">
        <v>15000</v>
      </c>
      <c r="H317" s="12">
        <v>0</v>
      </c>
      <c r="I317" s="45">
        <f t="shared" si="7"/>
        <v>0</v>
      </c>
    </row>
    <row r="318" spans="2:9" ht="12.75">
      <c r="B318" s="6"/>
      <c r="C318" s="100"/>
      <c r="D318" s="101"/>
      <c r="E318" s="60" t="s">
        <v>15</v>
      </c>
      <c r="F318" s="8" t="s">
        <v>16</v>
      </c>
      <c r="G318" s="51">
        <v>9250</v>
      </c>
      <c r="H318" s="12">
        <v>0</v>
      </c>
      <c r="I318" s="45">
        <f t="shared" si="7"/>
        <v>0</v>
      </c>
    </row>
    <row r="319" spans="2:9" ht="15">
      <c r="B319" s="3"/>
      <c r="C319" s="35" t="s">
        <v>197</v>
      </c>
      <c r="D319" s="36"/>
      <c r="E319" s="4"/>
      <c r="F319" s="5" t="s">
        <v>198</v>
      </c>
      <c r="G319" s="14">
        <f>G320</f>
        <v>171000</v>
      </c>
      <c r="H319" s="14">
        <f>H320</f>
        <v>100050</v>
      </c>
      <c r="I319" s="78">
        <f t="shared" si="6"/>
        <v>0.5850877192982457</v>
      </c>
    </row>
    <row r="320" spans="2:9" ht="12.75">
      <c r="B320" s="6"/>
      <c r="C320" s="39"/>
      <c r="D320" s="40"/>
      <c r="E320" s="7" t="s">
        <v>199</v>
      </c>
      <c r="F320" s="8" t="s">
        <v>200</v>
      </c>
      <c r="G320" s="51">
        <v>171000</v>
      </c>
      <c r="H320" s="12">
        <v>100050</v>
      </c>
      <c r="I320" s="45">
        <f t="shared" si="6"/>
        <v>0.5850877192982457</v>
      </c>
    </row>
    <row r="321" spans="2:9" ht="15">
      <c r="B321" s="3"/>
      <c r="C321" s="35" t="s">
        <v>201</v>
      </c>
      <c r="D321" s="36"/>
      <c r="E321" s="4"/>
      <c r="F321" s="5" t="s">
        <v>142</v>
      </c>
      <c r="G321" s="14">
        <f>G322</f>
        <v>484</v>
      </c>
      <c r="H321" s="14">
        <f>H322</f>
        <v>0</v>
      </c>
      <c r="I321" s="78">
        <f t="shared" si="6"/>
        <v>0</v>
      </c>
    </row>
    <row r="322" spans="2:9" ht="12.75">
      <c r="B322" s="6"/>
      <c r="C322" s="33"/>
      <c r="D322" s="34"/>
      <c r="E322" s="7" t="s">
        <v>33</v>
      </c>
      <c r="F322" s="8" t="s">
        <v>34</v>
      </c>
      <c r="G322" s="51">
        <v>484</v>
      </c>
      <c r="H322" s="12">
        <v>0</v>
      </c>
      <c r="I322" s="45">
        <f t="shared" si="6"/>
        <v>0</v>
      </c>
    </row>
    <row r="323" spans="2:9" ht="15">
      <c r="B323" s="6"/>
      <c r="C323" s="62" t="s">
        <v>254</v>
      </c>
      <c r="D323" s="36"/>
      <c r="E323" s="4"/>
      <c r="F323" s="63" t="s">
        <v>26</v>
      </c>
      <c r="G323" s="15">
        <f>G324</f>
        <v>550000</v>
      </c>
      <c r="H323" s="15">
        <f>H324</f>
        <v>23985</v>
      </c>
      <c r="I323" s="47">
        <f aca="true" t="shared" si="8" ref="I323:I369">H323/G323</f>
        <v>0.04360909090909091</v>
      </c>
    </row>
    <row r="324" spans="2:9" ht="22.5">
      <c r="B324" s="6"/>
      <c r="C324" s="68"/>
      <c r="D324" s="69"/>
      <c r="E324" s="60" t="s">
        <v>19</v>
      </c>
      <c r="F324" s="61" t="s">
        <v>20</v>
      </c>
      <c r="G324" s="51">
        <v>550000</v>
      </c>
      <c r="H324" s="12">
        <v>23985</v>
      </c>
      <c r="I324" s="45">
        <f t="shared" si="8"/>
        <v>0.04360909090909091</v>
      </c>
    </row>
    <row r="325" spans="2:9" ht="12.75">
      <c r="B325" s="70" t="s">
        <v>255</v>
      </c>
      <c r="C325" s="37"/>
      <c r="D325" s="38"/>
      <c r="E325" s="1"/>
      <c r="F325" s="71" t="s">
        <v>257</v>
      </c>
      <c r="G325" s="77">
        <f>G326+G345+G361+G363+G368</f>
        <v>10391077</v>
      </c>
      <c r="H325" s="77">
        <f>H326+H345+H361+H363+H368</f>
        <v>5293265.37</v>
      </c>
      <c r="I325" s="46">
        <f t="shared" si="8"/>
        <v>0.5094048836323704</v>
      </c>
    </row>
    <row r="326" spans="2:9" ht="15">
      <c r="B326" s="3"/>
      <c r="C326" s="62" t="s">
        <v>256</v>
      </c>
      <c r="D326" s="36"/>
      <c r="E326" s="4"/>
      <c r="F326" s="63" t="s">
        <v>258</v>
      </c>
      <c r="G326" s="14">
        <f>SUM(G327:G344)</f>
        <v>6894188</v>
      </c>
      <c r="H326" s="14">
        <f>SUM(H327:H344)</f>
        <v>3524618.61</v>
      </c>
      <c r="I326" s="78">
        <f t="shared" si="8"/>
        <v>0.5112449225347495</v>
      </c>
    </row>
    <row r="327" spans="2:9" ht="22.5">
      <c r="B327" s="3"/>
      <c r="C327" s="102"/>
      <c r="D327" s="103"/>
      <c r="E327" s="72" t="s">
        <v>65</v>
      </c>
      <c r="F327" s="73" t="s">
        <v>66</v>
      </c>
      <c r="G327" s="51">
        <v>172</v>
      </c>
      <c r="H327" s="12">
        <v>0</v>
      </c>
      <c r="I327" s="45">
        <f>H327/G327</f>
        <v>0</v>
      </c>
    </row>
    <row r="328" spans="2:9" ht="12.75">
      <c r="B328" s="6"/>
      <c r="C328" s="104"/>
      <c r="D328" s="105"/>
      <c r="E328" s="72" t="s">
        <v>165</v>
      </c>
      <c r="F328" s="73" t="s">
        <v>166</v>
      </c>
      <c r="G328" s="51">
        <v>6792255</v>
      </c>
      <c r="H328" s="12">
        <v>3489827</v>
      </c>
      <c r="I328" s="45">
        <f t="shared" si="8"/>
        <v>0.5137950503919537</v>
      </c>
    </row>
    <row r="329" spans="2:9" ht="12.75">
      <c r="B329" s="6"/>
      <c r="C329" s="104"/>
      <c r="D329" s="105"/>
      <c r="E329" s="72" t="s">
        <v>27</v>
      </c>
      <c r="F329" s="73" t="s">
        <v>28</v>
      </c>
      <c r="G329" s="51">
        <v>51000</v>
      </c>
      <c r="H329" s="12">
        <v>22362</v>
      </c>
      <c r="I329" s="45">
        <f t="shared" si="8"/>
        <v>0.4384705882352941</v>
      </c>
    </row>
    <row r="330" spans="2:9" ht="12.75">
      <c r="B330" s="6"/>
      <c r="C330" s="104"/>
      <c r="D330" s="105"/>
      <c r="E330" s="72" t="s">
        <v>55</v>
      </c>
      <c r="F330" s="73" t="s">
        <v>56</v>
      </c>
      <c r="G330" s="51">
        <v>1600</v>
      </c>
      <c r="H330" s="12">
        <v>1544.22</v>
      </c>
      <c r="I330" s="45">
        <f t="shared" si="8"/>
        <v>0.9651375</v>
      </c>
    </row>
    <row r="331" spans="2:9" ht="12.75">
      <c r="B331" s="6"/>
      <c r="C331" s="104"/>
      <c r="D331" s="105"/>
      <c r="E331" s="72" t="s">
        <v>29</v>
      </c>
      <c r="F331" s="73" t="s">
        <v>30</v>
      </c>
      <c r="G331" s="51">
        <v>11100</v>
      </c>
      <c r="H331" s="12">
        <v>4317.55</v>
      </c>
      <c r="I331" s="45">
        <f t="shared" si="8"/>
        <v>0.3889684684684685</v>
      </c>
    </row>
    <row r="332" spans="2:9" ht="12.75">
      <c r="B332" s="6"/>
      <c r="C332" s="104"/>
      <c r="D332" s="105"/>
      <c r="E332" s="72" t="s">
        <v>31</v>
      </c>
      <c r="F332" s="73" t="s">
        <v>32</v>
      </c>
      <c r="G332" s="51">
        <v>1500</v>
      </c>
      <c r="H332" s="12">
        <v>585.75</v>
      </c>
      <c r="I332" s="45">
        <f t="shared" si="8"/>
        <v>0.3905</v>
      </c>
    </row>
    <row r="333" spans="2:9" ht="12.75">
      <c r="B333" s="6"/>
      <c r="C333" s="104"/>
      <c r="D333" s="105"/>
      <c r="E333" s="72" t="s">
        <v>69</v>
      </c>
      <c r="F333" s="73" t="s">
        <v>70</v>
      </c>
      <c r="G333" s="51">
        <v>8500</v>
      </c>
      <c r="H333" s="12">
        <v>0</v>
      </c>
      <c r="I333" s="45">
        <f t="shared" si="8"/>
        <v>0</v>
      </c>
    </row>
    <row r="334" spans="2:9" ht="12.75">
      <c r="B334" s="6"/>
      <c r="C334" s="104"/>
      <c r="D334" s="105"/>
      <c r="E334" s="72" t="s">
        <v>33</v>
      </c>
      <c r="F334" s="73" t="s">
        <v>34</v>
      </c>
      <c r="G334" s="51">
        <v>6000</v>
      </c>
      <c r="H334" s="12">
        <v>799.82</v>
      </c>
      <c r="I334" s="45">
        <f t="shared" si="8"/>
        <v>0.13330333333333333</v>
      </c>
    </row>
    <row r="335" spans="2:9" ht="12.75">
      <c r="B335" s="6"/>
      <c r="C335" s="104"/>
      <c r="D335" s="105"/>
      <c r="E335" s="72" t="s">
        <v>13</v>
      </c>
      <c r="F335" s="73" t="s">
        <v>14</v>
      </c>
      <c r="G335" s="51">
        <v>2121</v>
      </c>
      <c r="H335" s="12">
        <v>840</v>
      </c>
      <c r="I335" s="45">
        <f t="shared" si="8"/>
        <v>0.39603960396039606</v>
      </c>
    </row>
    <row r="336" spans="2:9" ht="12.75">
      <c r="B336" s="6"/>
      <c r="C336" s="104"/>
      <c r="D336" s="105"/>
      <c r="E336" s="72" t="s">
        <v>39</v>
      </c>
      <c r="F336" s="73" t="s">
        <v>40</v>
      </c>
      <c r="G336" s="51">
        <v>500</v>
      </c>
      <c r="H336" s="12">
        <v>196.8</v>
      </c>
      <c r="I336" s="45">
        <f t="shared" si="8"/>
        <v>0.3936</v>
      </c>
    </row>
    <row r="337" spans="2:9" ht="12.75">
      <c r="B337" s="6"/>
      <c r="C337" s="104"/>
      <c r="D337" s="105"/>
      <c r="E337" s="72" t="s">
        <v>71</v>
      </c>
      <c r="F337" s="73" t="s">
        <v>72</v>
      </c>
      <c r="G337" s="51">
        <v>150</v>
      </c>
      <c r="H337" s="12">
        <v>0</v>
      </c>
      <c r="I337" s="45">
        <f t="shared" si="8"/>
        <v>0</v>
      </c>
    </row>
    <row r="338" spans="2:9" ht="12.75">
      <c r="B338" s="6"/>
      <c r="C338" s="104"/>
      <c r="D338" s="105"/>
      <c r="E338" s="72" t="s">
        <v>15</v>
      </c>
      <c r="F338" s="73" t="s">
        <v>16</v>
      </c>
      <c r="G338" s="51">
        <v>9518</v>
      </c>
      <c r="H338" s="12">
        <v>1390.7</v>
      </c>
      <c r="I338" s="45">
        <f t="shared" si="8"/>
        <v>0.14611262870350913</v>
      </c>
    </row>
    <row r="339" spans="2:9" ht="22.5">
      <c r="B339" s="6"/>
      <c r="C339" s="104"/>
      <c r="D339" s="105"/>
      <c r="E339" s="72" t="s">
        <v>61</v>
      </c>
      <c r="F339" s="73" t="s">
        <v>62</v>
      </c>
      <c r="G339" s="51">
        <v>1130</v>
      </c>
      <c r="H339" s="12">
        <v>372</v>
      </c>
      <c r="I339" s="45">
        <f t="shared" si="8"/>
        <v>0.3292035398230089</v>
      </c>
    </row>
    <row r="340" spans="2:9" ht="22.5">
      <c r="B340" s="6"/>
      <c r="C340" s="104"/>
      <c r="D340" s="105"/>
      <c r="E340" s="72" t="s">
        <v>120</v>
      </c>
      <c r="F340" s="73" t="s">
        <v>121</v>
      </c>
      <c r="G340" s="51">
        <v>2104</v>
      </c>
      <c r="H340" s="12">
        <v>576</v>
      </c>
      <c r="I340" s="45">
        <f t="shared" si="8"/>
        <v>0.2737642585551331</v>
      </c>
    </row>
    <row r="341" spans="2:9" ht="12.75">
      <c r="B341" s="6"/>
      <c r="C341" s="104"/>
      <c r="D341" s="105"/>
      <c r="E341" s="72" t="s">
        <v>17</v>
      </c>
      <c r="F341" s="73" t="s">
        <v>18</v>
      </c>
      <c r="G341" s="51">
        <v>2500</v>
      </c>
      <c r="H341" s="12">
        <v>26.07</v>
      </c>
      <c r="I341" s="45">
        <f t="shared" si="8"/>
        <v>0.010428</v>
      </c>
    </row>
    <row r="342" spans="2:9" ht="22.5">
      <c r="B342" s="6"/>
      <c r="C342" s="104"/>
      <c r="D342" s="105"/>
      <c r="E342" s="72" t="s">
        <v>77</v>
      </c>
      <c r="F342" s="73" t="s">
        <v>259</v>
      </c>
      <c r="G342" s="51">
        <v>2188</v>
      </c>
      <c r="H342" s="12">
        <v>1778.49</v>
      </c>
      <c r="I342" s="45">
        <f t="shared" si="8"/>
        <v>0.8128382084095064</v>
      </c>
    </row>
    <row r="343" spans="2:9" ht="67.5">
      <c r="B343" s="6"/>
      <c r="C343" s="104"/>
      <c r="D343" s="105"/>
      <c r="E343" s="72" t="s">
        <v>173</v>
      </c>
      <c r="F343" s="73" t="s">
        <v>174</v>
      </c>
      <c r="G343" s="51">
        <v>50</v>
      </c>
      <c r="H343" s="12">
        <v>2.21</v>
      </c>
      <c r="I343" s="45">
        <f t="shared" si="8"/>
        <v>0.044199999999999996</v>
      </c>
    </row>
    <row r="344" spans="2:9" ht="22.5">
      <c r="B344" s="6"/>
      <c r="C344" s="106"/>
      <c r="D344" s="107"/>
      <c r="E344" s="72" t="s">
        <v>83</v>
      </c>
      <c r="F344" s="73" t="s">
        <v>84</v>
      </c>
      <c r="G344" s="51">
        <v>1800</v>
      </c>
      <c r="H344" s="12">
        <v>0</v>
      </c>
      <c r="I344" s="45">
        <f t="shared" si="8"/>
        <v>0</v>
      </c>
    </row>
    <row r="345" spans="2:9" ht="45">
      <c r="B345" s="6"/>
      <c r="C345" s="62" t="s">
        <v>260</v>
      </c>
      <c r="D345" s="36"/>
      <c r="E345" s="4"/>
      <c r="F345" s="63" t="s">
        <v>170</v>
      </c>
      <c r="G345" s="14">
        <f>SUM(G346:G360)</f>
        <v>3487459</v>
      </c>
      <c r="H345" s="14">
        <f>SUM(H346:H360)</f>
        <v>1768646.76</v>
      </c>
      <c r="I345" s="78">
        <f aca="true" t="shared" si="9" ref="I345:I356">H345/G345</f>
        <v>0.5071448180466064</v>
      </c>
    </row>
    <row r="346" spans="2:9" ht="67.5">
      <c r="B346" s="6"/>
      <c r="C346" s="102"/>
      <c r="D346" s="103"/>
      <c r="E346" s="72" t="s">
        <v>171</v>
      </c>
      <c r="F346" s="73" t="s">
        <v>172</v>
      </c>
      <c r="G346" s="12">
        <v>3600</v>
      </c>
      <c r="H346" s="12">
        <v>816.27</v>
      </c>
      <c r="I346" s="45">
        <f t="shared" si="9"/>
        <v>0.22674166666666667</v>
      </c>
    </row>
    <row r="347" spans="2:9" ht="22.5">
      <c r="B347" s="6"/>
      <c r="C347" s="104"/>
      <c r="D347" s="105"/>
      <c r="E347" s="72" t="s">
        <v>65</v>
      </c>
      <c r="F347" s="73" t="s">
        <v>66</v>
      </c>
      <c r="G347" s="12">
        <v>50</v>
      </c>
      <c r="H347" s="12">
        <v>0</v>
      </c>
      <c r="I347" s="45">
        <f t="shared" si="9"/>
        <v>0</v>
      </c>
    </row>
    <row r="348" spans="2:9" ht="12.75">
      <c r="B348" s="6"/>
      <c r="C348" s="104"/>
      <c r="D348" s="105"/>
      <c r="E348" s="72" t="s">
        <v>165</v>
      </c>
      <c r="F348" s="73" t="s">
        <v>166</v>
      </c>
      <c r="G348" s="12">
        <v>3263588</v>
      </c>
      <c r="H348" s="12">
        <v>1656527.28</v>
      </c>
      <c r="I348" s="45">
        <f t="shared" si="9"/>
        <v>0.5075785546459909</v>
      </c>
    </row>
    <row r="349" spans="2:9" ht="12.75">
      <c r="B349" s="6"/>
      <c r="C349" s="104"/>
      <c r="D349" s="105"/>
      <c r="E349" s="72" t="s">
        <v>27</v>
      </c>
      <c r="F349" s="73" t="s">
        <v>28</v>
      </c>
      <c r="G349" s="12">
        <v>65600</v>
      </c>
      <c r="H349" s="12">
        <v>31587.2</v>
      </c>
      <c r="I349" s="45">
        <f t="shared" si="9"/>
        <v>0.4815121951219512</v>
      </c>
    </row>
    <row r="350" spans="2:9" ht="12.75">
      <c r="B350" s="6"/>
      <c r="C350" s="104"/>
      <c r="D350" s="105"/>
      <c r="E350" s="72" t="s">
        <v>55</v>
      </c>
      <c r="F350" s="73" t="s">
        <v>56</v>
      </c>
      <c r="G350" s="12">
        <v>5300</v>
      </c>
      <c r="H350" s="12">
        <v>5245.36</v>
      </c>
      <c r="I350" s="45">
        <f t="shared" si="9"/>
        <v>0.9896905660377358</v>
      </c>
    </row>
    <row r="351" spans="2:9" ht="12.75">
      <c r="B351" s="6"/>
      <c r="C351" s="104"/>
      <c r="D351" s="105"/>
      <c r="E351" s="72" t="s">
        <v>29</v>
      </c>
      <c r="F351" s="73" t="s">
        <v>30</v>
      </c>
      <c r="G351" s="12">
        <v>141610</v>
      </c>
      <c r="H351" s="12">
        <v>70450.4</v>
      </c>
      <c r="I351" s="45">
        <f t="shared" si="9"/>
        <v>0.4974959395522915</v>
      </c>
    </row>
    <row r="352" spans="2:9" ht="12.75">
      <c r="B352" s="6"/>
      <c r="C352" s="104"/>
      <c r="D352" s="105"/>
      <c r="E352" s="72" t="s">
        <v>31</v>
      </c>
      <c r="F352" s="73" t="s">
        <v>32</v>
      </c>
      <c r="G352" s="12">
        <v>1740</v>
      </c>
      <c r="H352" s="12">
        <v>902.39</v>
      </c>
      <c r="I352" s="45">
        <f t="shared" si="9"/>
        <v>0.5186149425287356</v>
      </c>
    </row>
    <row r="353" spans="2:9" ht="12.75">
      <c r="B353" s="6"/>
      <c r="C353" s="104"/>
      <c r="D353" s="105"/>
      <c r="E353" s="72" t="s">
        <v>33</v>
      </c>
      <c r="F353" s="73" t="s">
        <v>34</v>
      </c>
      <c r="G353" s="12">
        <v>1316</v>
      </c>
      <c r="H353" s="12">
        <v>483.59</v>
      </c>
      <c r="I353" s="45">
        <f t="shared" si="9"/>
        <v>0.3674696048632219</v>
      </c>
    </row>
    <row r="354" spans="2:9" ht="12.75">
      <c r="B354" s="6"/>
      <c r="C354" s="104"/>
      <c r="D354" s="105"/>
      <c r="E354" s="72" t="s">
        <v>13</v>
      </c>
      <c r="F354" s="73" t="s">
        <v>14</v>
      </c>
      <c r="G354" s="12">
        <v>100</v>
      </c>
      <c r="H354" s="12">
        <v>48</v>
      </c>
      <c r="I354" s="45">
        <f t="shared" si="9"/>
        <v>0.48</v>
      </c>
    </row>
    <row r="355" spans="2:9" ht="12.75">
      <c r="B355" s="6"/>
      <c r="C355" s="104"/>
      <c r="D355" s="105"/>
      <c r="E355" s="72" t="s">
        <v>15</v>
      </c>
      <c r="F355" s="73" t="s">
        <v>16</v>
      </c>
      <c r="G355" s="12">
        <v>1000</v>
      </c>
      <c r="H355" s="12">
        <v>672.5</v>
      </c>
      <c r="I355" s="45">
        <f t="shared" si="9"/>
        <v>0.6725</v>
      </c>
    </row>
    <row r="356" spans="2:9" ht="22.5">
      <c r="B356" s="6"/>
      <c r="C356" s="104"/>
      <c r="D356" s="105"/>
      <c r="E356" s="72" t="s">
        <v>61</v>
      </c>
      <c r="F356" s="73" t="s">
        <v>62</v>
      </c>
      <c r="G356" s="76">
        <v>100</v>
      </c>
      <c r="H356" s="12">
        <v>68</v>
      </c>
      <c r="I356" s="45">
        <f t="shared" si="9"/>
        <v>0.68</v>
      </c>
    </row>
    <row r="357" spans="2:9" ht="22.5">
      <c r="B357" s="6"/>
      <c r="C357" s="104"/>
      <c r="D357" s="105"/>
      <c r="E357" s="72" t="s">
        <v>120</v>
      </c>
      <c r="F357" s="73" t="s">
        <v>121</v>
      </c>
      <c r="G357" s="74">
        <v>100</v>
      </c>
      <c r="H357" s="75">
        <v>48</v>
      </c>
      <c r="I357" s="45">
        <f t="shared" si="8"/>
        <v>0.48</v>
      </c>
    </row>
    <row r="358" spans="2:9" ht="12.75">
      <c r="B358" s="6"/>
      <c r="C358" s="104"/>
      <c r="D358" s="105"/>
      <c r="E358" s="72" t="s">
        <v>17</v>
      </c>
      <c r="F358" s="73" t="s">
        <v>18</v>
      </c>
      <c r="G358" s="74">
        <v>483</v>
      </c>
      <c r="H358" s="75">
        <v>0</v>
      </c>
      <c r="I358" s="45">
        <f t="shared" si="8"/>
        <v>0</v>
      </c>
    </row>
    <row r="359" spans="2:9" ht="22.5">
      <c r="B359" s="6"/>
      <c r="C359" s="104"/>
      <c r="D359" s="105"/>
      <c r="E359" s="72" t="s">
        <v>77</v>
      </c>
      <c r="F359" s="73" t="s">
        <v>78</v>
      </c>
      <c r="G359" s="51">
        <v>2372</v>
      </c>
      <c r="H359" s="12">
        <v>1778.49</v>
      </c>
      <c r="I359" s="45">
        <f t="shared" si="8"/>
        <v>0.7497849915682968</v>
      </c>
    </row>
    <row r="360" spans="2:9" ht="67.5">
      <c r="B360" s="6"/>
      <c r="C360" s="106"/>
      <c r="D360" s="107"/>
      <c r="E360" s="72" t="s">
        <v>173</v>
      </c>
      <c r="F360" s="73" t="s">
        <v>174</v>
      </c>
      <c r="G360" s="51">
        <v>500</v>
      </c>
      <c r="H360" s="12">
        <v>19.28</v>
      </c>
      <c r="I360" s="45">
        <f t="shared" si="8"/>
        <v>0.038560000000000004</v>
      </c>
    </row>
    <row r="361" spans="2:9" ht="15">
      <c r="B361" s="6"/>
      <c r="C361" s="62" t="s">
        <v>261</v>
      </c>
      <c r="D361" s="36"/>
      <c r="E361" s="4"/>
      <c r="F361" s="63" t="s">
        <v>264</v>
      </c>
      <c r="G361" s="14">
        <f>G362</f>
        <v>390</v>
      </c>
      <c r="H361" s="14">
        <f>H362</f>
        <v>0</v>
      </c>
      <c r="I361" s="78">
        <f t="shared" si="8"/>
        <v>0</v>
      </c>
    </row>
    <row r="362" spans="2:9" ht="12.75">
      <c r="B362" s="6"/>
      <c r="C362" s="68"/>
      <c r="D362" s="69"/>
      <c r="E362" s="72" t="s">
        <v>33</v>
      </c>
      <c r="F362" s="73" t="s">
        <v>34</v>
      </c>
      <c r="G362" s="51">
        <v>390</v>
      </c>
      <c r="H362" s="12">
        <v>0</v>
      </c>
      <c r="I362" s="45">
        <f t="shared" si="8"/>
        <v>0</v>
      </c>
    </row>
    <row r="363" spans="2:9" ht="15">
      <c r="B363" s="6"/>
      <c r="C363" s="62" t="s">
        <v>262</v>
      </c>
      <c r="D363" s="36"/>
      <c r="E363" s="4"/>
      <c r="F363" s="63" t="s">
        <v>169</v>
      </c>
      <c r="G363" s="14">
        <f>SUM(G364:G367)</f>
        <v>7040</v>
      </c>
      <c r="H363" s="14">
        <f>SUM(H364:H367)</f>
        <v>0</v>
      </c>
      <c r="I363" s="78">
        <f t="shared" si="8"/>
        <v>0</v>
      </c>
    </row>
    <row r="364" spans="2:9" ht="12.75">
      <c r="B364" s="6"/>
      <c r="C364" s="96"/>
      <c r="D364" s="97"/>
      <c r="E364" s="72" t="s">
        <v>29</v>
      </c>
      <c r="F364" s="73" t="s">
        <v>30</v>
      </c>
      <c r="G364" s="51">
        <v>1000</v>
      </c>
      <c r="H364" s="12">
        <v>0</v>
      </c>
      <c r="I364" s="45">
        <f t="shared" si="8"/>
        <v>0</v>
      </c>
    </row>
    <row r="365" spans="2:9" ht="12.75">
      <c r="B365" s="6"/>
      <c r="C365" s="98"/>
      <c r="D365" s="99"/>
      <c r="E365" s="72" t="s">
        <v>31</v>
      </c>
      <c r="F365" s="73" t="s">
        <v>32</v>
      </c>
      <c r="G365" s="51">
        <v>140</v>
      </c>
      <c r="H365" s="12">
        <v>0</v>
      </c>
      <c r="I365" s="45">
        <f t="shared" si="8"/>
        <v>0</v>
      </c>
    </row>
    <row r="366" spans="2:9" ht="12.75">
      <c r="B366" s="6"/>
      <c r="C366" s="98"/>
      <c r="D366" s="99"/>
      <c r="E366" s="72" t="s">
        <v>69</v>
      </c>
      <c r="F366" s="73" t="s">
        <v>70</v>
      </c>
      <c r="G366" s="51">
        <v>5400</v>
      </c>
      <c r="H366" s="12">
        <v>0</v>
      </c>
      <c r="I366" s="45">
        <f t="shared" si="8"/>
        <v>0</v>
      </c>
    </row>
    <row r="367" spans="2:9" ht="12.75">
      <c r="B367" s="6"/>
      <c r="C367" s="100"/>
      <c r="D367" s="101"/>
      <c r="E367" s="72" t="s">
        <v>73</v>
      </c>
      <c r="F367" s="73" t="s">
        <v>263</v>
      </c>
      <c r="G367" s="51">
        <v>500</v>
      </c>
      <c r="H367" s="12">
        <v>0</v>
      </c>
      <c r="I367" s="45">
        <f t="shared" si="8"/>
        <v>0</v>
      </c>
    </row>
    <row r="368" spans="2:9" ht="15">
      <c r="B368" s="6"/>
      <c r="C368" s="62" t="s">
        <v>265</v>
      </c>
      <c r="D368" s="36"/>
      <c r="E368" s="4"/>
      <c r="F368" s="63" t="s">
        <v>266</v>
      </c>
      <c r="G368" s="14">
        <f>G369</f>
        <v>2000</v>
      </c>
      <c r="H368" s="14">
        <f>H369</f>
        <v>0</v>
      </c>
      <c r="I368" s="78">
        <f t="shared" si="8"/>
        <v>0</v>
      </c>
    </row>
    <row r="369" spans="2:9" ht="12.75">
      <c r="B369" s="6"/>
      <c r="C369" s="68"/>
      <c r="D369" s="69"/>
      <c r="E369" s="72" t="s">
        <v>165</v>
      </c>
      <c r="F369" s="73" t="s">
        <v>166</v>
      </c>
      <c r="G369" s="51">
        <v>2000</v>
      </c>
      <c r="H369" s="12">
        <v>0</v>
      </c>
      <c r="I369" s="45">
        <f t="shared" si="8"/>
        <v>0</v>
      </c>
    </row>
    <row r="370" spans="2:9" ht="22.5">
      <c r="B370" s="1" t="s">
        <v>202</v>
      </c>
      <c r="C370" s="37"/>
      <c r="D370" s="38"/>
      <c r="E370" s="1"/>
      <c r="F370" s="2" t="s">
        <v>203</v>
      </c>
      <c r="G370" s="44">
        <f>G371+G373+G388+G392+G396+G398+G401+G405</f>
        <v>2876298.3</v>
      </c>
      <c r="H370" s="44">
        <f>H371+H373+H388+H392+H396+H398+H401+H405</f>
        <v>1008782.4900000002</v>
      </c>
      <c r="I370" s="46">
        <f t="shared" si="6"/>
        <v>0.35072248591184035</v>
      </c>
    </row>
    <row r="371" spans="2:9" ht="15">
      <c r="B371" s="3"/>
      <c r="C371" s="35" t="s">
        <v>204</v>
      </c>
      <c r="D371" s="36"/>
      <c r="E371" s="4"/>
      <c r="F371" s="5" t="s">
        <v>205</v>
      </c>
      <c r="G371" s="14">
        <f>G372</f>
        <v>318720</v>
      </c>
      <c r="H371" s="14">
        <f>H372</f>
        <v>159360</v>
      </c>
      <c r="I371" s="78">
        <f t="shared" si="6"/>
        <v>0.5</v>
      </c>
    </row>
    <row r="372" spans="2:9" ht="22.5">
      <c r="B372" s="6"/>
      <c r="C372" s="39"/>
      <c r="D372" s="40"/>
      <c r="E372" s="7" t="s">
        <v>206</v>
      </c>
      <c r="F372" s="8" t="s">
        <v>207</v>
      </c>
      <c r="G372" s="51">
        <v>318720</v>
      </c>
      <c r="H372" s="12">
        <v>159360</v>
      </c>
      <c r="I372" s="45">
        <f t="shared" si="6"/>
        <v>0.5</v>
      </c>
    </row>
    <row r="373" spans="2:9" ht="15">
      <c r="B373" s="3"/>
      <c r="C373" s="35" t="s">
        <v>208</v>
      </c>
      <c r="D373" s="36"/>
      <c r="E373" s="4"/>
      <c r="F373" s="5" t="s">
        <v>209</v>
      </c>
      <c r="G373" s="14">
        <f>SUM(G374:G387)</f>
        <v>934350</v>
      </c>
      <c r="H373" s="14">
        <f>SUM(H374:H387)</f>
        <v>447733.85000000003</v>
      </c>
      <c r="I373" s="78">
        <f t="shared" si="6"/>
        <v>0.47919286134746086</v>
      </c>
    </row>
    <row r="374" spans="2:9" ht="45">
      <c r="B374" s="6"/>
      <c r="C374" s="96"/>
      <c r="D374" s="97"/>
      <c r="E374" s="7" t="s">
        <v>128</v>
      </c>
      <c r="F374" s="8" t="s">
        <v>129</v>
      </c>
      <c r="G374" s="51">
        <v>850</v>
      </c>
      <c r="H374" s="12">
        <v>0</v>
      </c>
      <c r="I374" s="45">
        <f t="shared" si="6"/>
        <v>0</v>
      </c>
    </row>
    <row r="375" spans="2:9" ht="12.75">
      <c r="B375" s="6"/>
      <c r="C375" s="98"/>
      <c r="D375" s="99"/>
      <c r="E375" s="7" t="s">
        <v>27</v>
      </c>
      <c r="F375" s="8" t="s">
        <v>28</v>
      </c>
      <c r="G375" s="51">
        <v>96428</v>
      </c>
      <c r="H375" s="12">
        <v>34052.4</v>
      </c>
      <c r="I375" s="45">
        <f t="shared" si="6"/>
        <v>0.3531380926701788</v>
      </c>
    </row>
    <row r="376" spans="2:9" ht="12.75">
      <c r="B376" s="6"/>
      <c r="C376" s="98"/>
      <c r="D376" s="99"/>
      <c r="E376" s="7" t="s">
        <v>55</v>
      </c>
      <c r="F376" s="8" t="s">
        <v>56</v>
      </c>
      <c r="G376" s="51">
        <v>7850</v>
      </c>
      <c r="H376" s="12">
        <v>5370.84</v>
      </c>
      <c r="I376" s="45">
        <f t="shared" si="6"/>
        <v>0.6841834394904459</v>
      </c>
    </row>
    <row r="377" spans="2:9" ht="12.75">
      <c r="B377" s="6"/>
      <c r="C377" s="98"/>
      <c r="D377" s="99"/>
      <c r="E377" s="7" t="s">
        <v>29</v>
      </c>
      <c r="F377" s="8" t="s">
        <v>30</v>
      </c>
      <c r="G377" s="51">
        <v>17832</v>
      </c>
      <c r="H377" s="12">
        <v>6627.84</v>
      </c>
      <c r="I377" s="45">
        <f t="shared" si="6"/>
        <v>0.3716823687752355</v>
      </c>
    </row>
    <row r="378" spans="2:9" ht="12.75">
      <c r="B378" s="6"/>
      <c r="C378" s="98"/>
      <c r="D378" s="99"/>
      <c r="E378" s="7" t="s">
        <v>31</v>
      </c>
      <c r="F378" s="8" t="s">
        <v>32</v>
      </c>
      <c r="G378" s="51">
        <v>2555</v>
      </c>
      <c r="H378" s="12">
        <v>947.44</v>
      </c>
      <c r="I378" s="45">
        <f t="shared" si="6"/>
        <v>0.37081800391389436</v>
      </c>
    </row>
    <row r="379" spans="2:9" ht="12.75">
      <c r="B379" s="6"/>
      <c r="C379" s="98"/>
      <c r="D379" s="99"/>
      <c r="E379" s="7" t="s">
        <v>33</v>
      </c>
      <c r="F379" s="8" t="s">
        <v>34</v>
      </c>
      <c r="G379" s="51">
        <v>6500</v>
      </c>
      <c r="H379" s="12">
        <v>396.3</v>
      </c>
      <c r="I379" s="45">
        <f t="shared" si="6"/>
        <v>0.06096923076923077</v>
      </c>
    </row>
    <row r="380" spans="2:9" ht="12.75">
      <c r="B380" s="6"/>
      <c r="C380" s="98"/>
      <c r="D380" s="99"/>
      <c r="E380" s="7" t="s">
        <v>15</v>
      </c>
      <c r="F380" s="8" t="s">
        <v>16</v>
      </c>
      <c r="G380" s="51">
        <v>758400</v>
      </c>
      <c r="H380" s="12">
        <v>378162.39</v>
      </c>
      <c r="I380" s="45">
        <f t="shared" si="6"/>
        <v>0.4986318433544304</v>
      </c>
    </row>
    <row r="381" spans="2:9" ht="22.5">
      <c r="B381" s="6"/>
      <c r="C381" s="98"/>
      <c r="D381" s="99"/>
      <c r="E381" s="7" t="s">
        <v>61</v>
      </c>
      <c r="F381" s="8" t="s">
        <v>62</v>
      </c>
      <c r="G381" s="51">
        <v>200</v>
      </c>
      <c r="H381" s="12">
        <v>90.8</v>
      </c>
      <c r="I381" s="45">
        <f t="shared" si="6"/>
        <v>0.45399999999999996</v>
      </c>
    </row>
    <row r="382" spans="2:9" ht="12.75">
      <c r="B382" s="6"/>
      <c r="C382" s="98"/>
      <c r="D382" s="99"/>
      <c r="E382" s="7" t="s">
        <v>73</v>
      </c>
      <c r="F382" s="8" t="s">
        <v>74</v>
      </c>
      <c r="G382" s="51">
        <v>800</v>
      </c>
      <c r="H382" s="12">
        <v>0</v>
      </c>
      <c r="I382" s="45">
        <f t="shared" si="6"/>
        <v>0</v>
      </c>
    </row>
    <row r="383" spans="2:9" ht="12.75">
      <c r="B383" s="6"/>
      <c r="C383" s="98"/>
      <c r="D383" s="99"/>
      <c r="E383" s="7" t="s">
        <v>17</v>
      </c>
      <c r="F383" s="8" t="s">
        <v>18</v>
      </c>
      <c r="G383" s="51">
        <v>1200</v>
      </c>
      <c r="H383" s="12">
        <v>1145.75</v>
      </c>
      <c r="I383" s="45">
        <f t="shared" si="6"/>
        <v>0.9547916666666667</v>
      </c>
    </row>
    <row r="384" spans="2:9" ht="22.5">
      <c r="B384" s="6"/>
      <c r="C384" s="98"/>
      <c r="D384" s="99"/>
      <c r="E384" s="7" t="s">
        <v>77</v>
      </c>
      <c r="F384" s="8" t="s">
        <v>78</v>
      </c>
      <c r="G384" s="51">
        <v>2735</v>
      </c>
      <c r="H384" s="12">
        <v>2051.25</v>
      </c>
      <c r="I384" s="45">
        <f t="shared" si="6"/>
        <v>0.75</v>
      </c>
    </row>
    <row r="385" spans="2:9" ht="22.5">
      <c r="B385" s="6"/>
      <c r="C385" s="98"/>
      <c r="D385" s="99"/>
      <c r="E385" s="60" t="s">
        <v>81</v>
      </c>
      <c r="F385" s="61" t="s">
        <v>82</v>
      </c>
      <c r="G385" s="51">
        <v>100</v>
      </c>
      <c r="H385" s="12">
        <v>0</v>
      </c>
      <c r="I385" s="45">
        <f t="shared" si="6"/>
        <v>0</v>
      </c>
    </row>
    <row r="386" spans="2:9" ht="22.5">
      <c r="B386" s="6"/>
      <c r="C386" s="98"/>
      <c r="D386" s="99"/>
      <c r="E386" s="7" t="s">
        <v>83</v>
      </c>
      <c r="F386" s="8" t="s">
        <v>84</v>
      </c>
      <c r="G386" s="51">
        <v>1300</v>
      </c>
      <c r="H386" s="12">
        <v>315.84</v>
      </c>
      <c r="I386" s="45">
        <f t="shared" si="6"/>
        <v>0.24295384615384613</v>
      </c>
    </row>
    <row r="387" spans="2:9" ht="22.5">
      <c r="B387" s="6"/>
      <c r="C387" s="100"/>
      <c r="D387" s="101"/>
      <c r="E387" s="60" t="s">
        <v>19</v>
      </c>
      <c r="F387" s="61" t="s">
        <v>20</v>
      </c>
      <c r="G387" s="51">
        <v>37600</v>
      </c>
      <c r="H387" s="12">
        <v>18573</v>
      </c>
      <c r="I387" s="45">
        <f t="shared" si="6"/>
        <v>0.4939627659574468</v>
      </c>
    </row>
    <row r="388" spans="2:9" ht="15">
      <c r="B388" s="3"/>
      <c r="C388" s="35" t="s">
        <v>210</v>
      </c>
      <c r="D388" s="36"/>
      <c r="E388" s="4"/>
      <c r="F388" s="5" t="s">
        <v>211</v>
      </c>
      <c r="G388" s="14">
        <f>SUM(G389:G391)</f>
        <v>11200</v>
      </c>
      <c r="H388" s="14">
        <f>SUM(H389:H391)</f>
        <v>4301.5</v>
      </c>
      <c r="I388" s="78">
        <f t="shared" si="6"/>
        <v>0.3840625</v>
      </c>
    </row>
    <row r="389" spans="2:9" ht="12.75">
      <c r="B389" s="6"/>
      <c r="C389" s="33"/>
      <c r="D389" s="34"/>
      <c r="E389" s="7" t="s">
        <v>33</v>
      </c>
      <c r="F389" s="8" t="s">
        <v>34</v>
      </c>
      <c r="G389" s="51">
        <v>5100</v>
      </c>
      <c r="H389" s="12">
        <v>228.5</v>
      </c>
      <c r="I389" s="45">
        <f t="shared" si="6"/>
        <v>0.044803921568627454</v>
      </c>
    </row>
    <row r="390" spans="2:9" ht="12.75">
      <c r="B390" s="6"/>
      <c r="C390" s="31"/>
      <c r="D390" s="32"/>
      <c r="E390" s="7" t="s">
        <v>15</v>
      </c>
      <c r="F390" s="8" t="s">
        <v>16</v>
      </c>
      <c r="G390" s="51">
        <v>2000</v>
      </c>
      <c r="H390" s="12">
        <v>0</v>
      </c>
      <c r="I390" s="45">
        <f t="shared" si="6"/>
        <v>0</v>
      </c>
    </row>
    <row r="391" spans="2:9" ht="12.75">
      <c r="B391" s="6"/>
      <c r="C391" s="29"/>
      <c r="D391" s="30"/>
      <c r="E391" s="7" t="s">
        <v>17</v>
      </c>
      <c r="F391" s="8" t="s">
        <v>18</v>
      </c>
      <c r="G391" s="51">
        <v>4100</v>
      </c>
      <c r="H391" s="12">
        <v>4073</v>
      </c>
      <c r="I391" s="45">
        <f t="shared" si="6"/>
        <v>0.9934146341463415</v>
      </c>
    </row>
    <row r="392" spans="2:9" ht="15">
      <c r="B392" s="3"/>
      <c r="C392" s="35" t="s">
        <v>212</v>
      </c>
      <c r="D392" s="36"/>
      <c r="E392" s="4"/>
      <c r="F392" s="5" t="s">
        <v>213</v>
      </c>
      <c r="G392" s="14">
        <f>SUM(G393:G395)</f>
        <v>63980</v>
      </c>
      <c r="H392" s="14">
        <f>SUM(H393:H395)</f>
        <v>20499.18</v>
      </c>
      <c r="I392" s="78">
        <f t="shared" si="6"/>
        <v>0.32039981244138793</v>
      </c>
    </row>
    <row r="393" spans="2:9" ht="12.75">
      <c r="B393" s="6"/>
      <c r="C393" s="33"/>
      <c r="D393" s="34"/>
      <c r="E393" s="7" t="s">
        <v>33</v>
      </c>
      <c r="F393" s="8" t="s">
        <v>34</v>
      </c>
      <c r="G393" s="51">
        <v>42980</v>
      </c>
      <c r="H393" s="12">
        <v>12455.31</v>
      </c>
      <c r="I393" s="45">
        <f t="shared" si="6"/>
        <v>0.2897931596091205</v>
      </c>
    </row>
    <row r="394" spans="2:9" ht="12.75">
      <c r="B394" s="6"/>
      <c r="C394" s="31"/>
      <c r="D394" s="32"/>
      <c r="E394" s="7" t="s">
        <v>13</v>
      </c>
      <c r="F394" s="8" t="s">
        <v>14</v>
      </c>
      <c r="G394" s="51">
        <v>5000</v>
      </c>
      <c r="H394" s="12">
        <v>622.87</v>
      </c>
      <c r="I394" s="45">
        <f t="shared" si="6"/>
        <v>0.124574</v>
      </c>
    </row>
    <row r="395" spans="2:9" ht="12.75">
      <c r="B395" s="6"/>
      <c r="C395" s="29"/>
      <c r="D395" s="30"/>
      <c r="E395" s="7" t="s">
        <v>15</v>
      </c>
      <c r="F395" s="8" t="s">
        <v>16</v>
      </c>
      <c r="G395" s="51">
        <v>16000</v>
      </c>
      <c r="H395" s="12">
        <v>7421</v>
      </c>
      <c r="I395" s="45">
        <f t="shared" si="6"/>
        <v>0.4638125</v>
      </c>
    </row>
    <row r="396" spans="2:9" ht="22.5">
      <c r="B396" s="6"/>
      <c r="C396" s="62" t="s">
        <v>267</v>
      </c>
      <c r="D396" s="36"/>
      <c r="E396" s="4"/>
      <c r="F396" s="63" t="s">
        <v>268</v>
      </c>
      <c r="G396" s="14">
        <f>SUM(G397)</f>
        <v>37000</v>
      </c>
      <c r="H396" s="14">
        <f>SUM(H397)</f>
        <v>0</v>
      </c>
      <c r="I396" s="78">
        <f>H396/G396</f>
        <v>0</v>
      </c>
    </row>
    <row r="397" spans="2:9" ht="22.5">
      <c r="B397" s="6"/>
      <c r="C397" s="33"/>
      <c r="D397" s="34"/>
      <c r="E397" s="60" t="s">
        <v>19</v>
      </c>
      <c r="F397" s="61" t="s">
        <v>20</v>
      </c>
      <c r="G397" s="51">
        <v>37000</v>
      </c>
      <c r="H397" s="12">
        <v>0</v>
      </c>
      <c r="I397" s="45">
        <f>H397/G397</f>
        <v>0</v>
      </c>
    </row>
    <row r="398" spans="2:9" ht="15">
      <c r="B398" s="3"/>
      <c r="C398" s="35" t="s">
        <v>214</v>
      </c>
      <c r="D398" s="36"/>
      <c r="E398" s="4"/>
      <c r="F398" s="5" t="s">
        <v>215</v>
      </c>
      <c r="G398" s="14">
        <f>SUM(G399:G400)</f>
        <v>56000</v>
      </c>
      <c r="H398" s="14">
        <f>SUM(H399:H400)</f>
        <v>24970</v>
      </c>
      <c r="I398" s="78">
        <f t="shared" si="6"/>
        <v>0.44589285714285715</v>
      </c>
    </row>
    <row r="399" spans="2:9" ht="45">
      <c r="B399" s="6"/>
      <c r="C399" s="33"/>
      <c r="D399" s="34"/>
      <c r="E399" s="7" t="s">
        <v>128</v>
      </c>
      <c r="F399" s="8" t="s">
        <v>129</v>
      </c>
      <c r="G399" s="51">
        <v>50000</v>
      </c>
      <c r="H399" s="12">
        <v>24750</v>
      </c>
      <c r="I399" s="45">
        <f t="shared" si="6"/>
        <v>0.495</v>
      </c>
    </row>
    <row r="400" spans="2:9" ht="12.75">
      <c r="B400" s="6"/>
      <c r="C400" s="29"/>
      <c r="D400" s="30"/>
      <c r="E400" s="7" t="s">
        <v>15</v>
      </c>
      <c r="F400" s="8" t="s">
        <v>16</v>
      </c>
      <c r="G400" s="51">
        <v>6000</v>
      </c>
      <c r="H400" s="12">
        <v>220</v>
      </c>
      <c r="I400" s="45">
        <f t="shared" si="6"/>
        <v>0.03666666666666667</v>
      </c>
    </row>
    <row r="401" spans="2:9" ht="15">
      <c r="B401" s="3"/>
      <c r="C401" s="35" t="s">
        <v>216</v>
      </c>
      <c r="D401" s="36"/>
      <c r="E401" s="4"/>
      <c r="F401" s="5" t="s">
        <v>217</v>
      </c>
      <c r="G401" s="15">
        <f>SUM(G402:G404)</f>
        <v>556000</v>
      </c>
      <c r="H401" s="15">
        <f>SUM(H402:H404)</f>
        <v>225248.30000000002</v>
      </c>
      <c r="I401" s="47">
        <f aca="true" t="shared" si="10" ref="I401:I456">H401/G401</f>
        <v>0.4051228417266187</v>
      </c>
    </row>
    <row r="402" spans="2:9" ht="12.75">
      <c r="B402" s="6"/>
      <c r="C402" s="96"/>
      <c r="D402" s="97"/>
      <c r="E402" s="7" t="s">
        <v>13</v>
      </c>
      <c r="F402" s="8" t="s">
        <v>14</v>
      </c>
      <c r="G402" s="51">
        <v>510000</v>
      </c>
      <c r="H402" s="12">
        <v>222564.79</v>
      </c>
      <c r="I402" s="45">
        <f t="shared" si="10"/>
        <v>0.43640154901960787</v>
      </c>
    </row>
    <row r="403" spans="2:9" ht="12.75">
      <c r="B403" s="6"/>
      <c r="C403" s="98"/>
      <c r="D403" s="99"/>
      <c r="E403" s="7" t="s">
        <v>15</v>
      </c>
      <c r="F403" s="8" t="s">
        <v>16</v>
      </c>
      <c r="G403" s="51">
        <v>16000</v>
      </c>
      <c r="H403" s="12">
        <v>2683.51</v>
      </c>
      <c r="I403" s="45">
        <f t="shared" si="10"/>
        <v>0.167719375</v>
      </c>
    </row>
    <row r="404" spans="2:9" ht="22.5">
      <c r="B404" s="6"/>
      <c r="C404" s="100"/>
      <c r="D404" s="101"/>
      <c r="E404" s="60" t="s">
        <v>19</v>
      </c>
      <c r="F404" s="61" t="s">
        <v>20</v>
      </c>
      <c r="G404" s="51">
        <v>30000</v>
      </c>
      <c r="H404" s="12">
        <v>0</v>
      </c>
      <c r="I404" s="45">
        <f t="shared" si="10"/>
        <v>0</v>
      </c>
    </row>
    <row r="405" spans="2:9" ht="15">
      <c r="B405" s="3"/>
      <c r="C405" s="35" t="s">
        <v>218</v>
      </c>
      <c r="D405" s="36"/>
      <c r="E405" s="4"/>
      <c r="F405" s="5" t="s">
        <v>26</v>
      </c>
      <c r="G405" s="15">
        <f>SUM(G406:G417)</f>
        <v>899048.3</v>
      </c>
      <c r="H405" s="15">
        <f>SUM(H406:H417)</f>
        <v>126669.65999999999</v>
      </c>
      <c r="I405" s="47">
        <f t="shared" si="10"/>
        <v>0.14089305324307935</v>
      </c>
    </row>
    <row r="406" spans="2:9" ht="22.5">
      <c r="B406" s="6"/>
      <c r="C406" s="96"/>
      <c r="D406" s="97"/>
      <c r="E406" s="7" t="s">
        <v>65</v>
      </c>
      <c r="F406" s="8" t="s">
        <v>66</v>
      </c>
      <c r="G406" s="51">
        <v>5000</v>
      </c>
      <c r="H406" s="12">
        <v>2203.2</v>
      </c>
      <c r="I406" s="45">
        <f t="shared" si="10"/>
        <v>0.44064</v>
      </c>
    </row>
    <row r="407" spans="2:9" ht="12.75">
      <c r="B407" s="6"/>
      <c r="C407" s="98"/>
      <c r="D407" s="99"/>
      <c r="E407" s="7" t="s">
        <v>27</v>
      </c>
      <c r="F407" s="8" t="s">
        <v>28</v>
      </c>
      <c r="G407" s="51">
        <v>193638</v>
      </c>
      <c r="H407" s="12">
        <v>78474.64</v>
      </c>
      <c r="I407" s="45">
        <f t="shared" si="10"/>
        <v>0.40526466912486186</v>
      </c>
    </row>
    <row r="408" spans="2:9" ht="12.75">
      <c r="B408" s="6"/>
      <c r="C408" s="98"/>
      <c r="D408" s="99"/>
      <c r="E408" s="7" t="s">
        <v>55</v>
      </c>
      <c r="F408" s="8" t="s">
        <v>56</v>
      </c>
      <c r="G408" s="51">
        <v>21560</v>
      </c>
      <c r="H408" s="12">
        <v>17574.2</v>
      </c>
      <c r="I408" s="45">
        <f t="shared" si="10"/>
        <v>0.8151298701298701</v>
      </c>
    </row>
    <row r="409" spans="2:9" ht="12.75">
      <c r="B409" s="6"/>
      <c r="C409" s="98"/>
      <c r="D409" s="99"/>
      <c r="E409" s="7" t="s">
        <v>29</v>
      </c>
      <c r="F409" s="8" t="s">
        <v>30</v>
      </c>
      <c r="G409" s="51">
        <v>37520</v>
      </c>
      <c r="H409" s="12">
        <v>14549.36</v>
      </c>
      <c r="I409" s="45">
        <f t="shared" si="10"/>
        <v>0.38777611940298506</v>
      </c>
    </row>
    <row r="410" spans="2:9" ht="12.75">
      <c r="B410" s="6"/>
      <c r="C410" s="98"/>
      <c r="D410" s="99"/>
      <c r="E410" s="7" t="s">
        <v>31</v>
      </c>
      <c r="F410" s="8" t="s">
        <v>32</v>
      </c>
      <c r="G410" s="51">
        <v>3500</v>
      </c>
      <c r="H410" s="12">
        <v>1359.55</v>
      </c>
      <c r="I410" s="45">
        <f t="shared" si="10"/>
        <v>0.38844285714285715</v>
      </c>
    </row>
    <row r="411" spans="2:9" ht="22.5">
      <c r="B411" s="6"/>
      <c r="C411" s="98"/>
      <c r="D411" s="99"/>
      <c r="E411" s="7" t="s">
        <v>67</v>
      </c>
      <c r="F411" s="8" t="s">
        <v>68</v>
      </c>
      <c r="G411" s="51">
        <v>2000</v>
      </c>
      <c r="H411" s="12">
        <v>1928</v>
      </c>
      <c r="I411" s="45">
        <f t="shared" si="10"/>
        <v>0.964</v>
      </c>
    </row>
    <row r="412" spans="2:9" ht="12.75">
      <c r="B412" s="6"/>
      <c r="C412" s="98"/>
      <c r="D412" s="99"/>
      <c r="E412" s="7" t="s">
        <v>33</v>
      </c>
      <c r="F412" s="8" t="s">
        <v>34</v>
      </c>
      <c r="G412" s="51">
        <v>5000</v>
      </c>
      <c r="H412" s="12">
        <v>864.87</v>
      </c>
      <c r="I412" s="45">
        <f t="shared" si="10"/>
        <v>0.172974</v>
      </c>
    </row>
    <row r="413" spans="2:9" ht="12.75">
      <c r="B413" s="6"/>
      <c r="C413" s="98"/>
      <c r="D413" s="99"/>
      <c r="E413" s="7" t="s">
        <v>71</v>
      </c>
      <c r="F413" s="8" t="s">
        <v>72</v>
      </c>
      <c r="G413" s="51">
        <v>1000</v>
      </c>
      <c r="H413" s="12">
        <v>520</v>
      </c>
      <c r="I413" s="45">
        <f t="shared" si="10"/>
        <v>0.52</v>
      </c>
    </row>
    <row r="414" spans="2:9" ht="12.75">
      <c r="B414" s="6"/>
      <c r="C414" s="98"/>
      <c r="D414" s="99"/>
      <c r="E414" s="7" t="s">
        <v>15</v>
      </c>
      <c r="F414" s="8" t="s">
        <v>16</v>
      </c>
      <c r="G414" s="51">
        <v>42300</v>
      </c>
      <c r="H414" s="12">
        <v>0</v>
      </c>
      <c r="I414" s="45">
        <f t="shared" si="10"/>
        <v>0</v>
      </c>
    </row>
    <row r="415" spans="2:9" ht="12.75">
      <c r="B415" s="6"/>
      <c r="C415" s="98"/>
      <c r="D415" s="99"/>
      <c r="E415" s="7" t="s">
        <v>73</v>
      </c>
      <c r="F415" s="8" t="s">
        <v>74</v>
      </c>
      <c r="G415" s="51">
        <v>3500</v>
      </c>
      <c r="H415" s="12">
        <v>1503.84</v>
      </c>
      <c r="I415" s="45">
        <f t="shared" si="10"/>
        <v>0.4296685714285714</v>
      </c>
    </row>
    <row r="416" spans="2:9" ht="22.5">
      <c r="B416" s="6"/>
      <c r="C416" s="98"/>
      <c r="D416" s="99"/>
      <c r="E416" s="7" t="s">
        <v>77</v>
      </c>
      <c r="F416" s="8" t="s">
        <v>78</v>
      </c>
      <c r="G416" s="51">
        <v>10256</v>
      </c>
      <c r="H416" s="12">
        <v>7692</v>
      </c>
      <c r="I416" s="45">
        <f t="shared" si="10"/>
        <v>0.75</v>
      </c>
    </row>
    <row r="417" spans="2:9" ht="22.5">
      <c r="B417" s="6"/>
      <c r="C417" s="100"/>
      <c r="D417" s="101"/>
      <c r="E417" s="60" t="s">
        <v>19</v>
      </c>
      <c r="F417" s="61" t="s">
        <v>20</v>
      </c>
      <c r="G417" s="51">
        <v>573774.3</v>
      </c>
      <c r="H417" s="12">
        <v>0</v>
      </c>
      <c r="I417" s="45">
        <f t="shared" si="10"/>
        <v>0</v>
      </c>
    </row>
    <row r="418" spans="2:9" ht="22.5">
      <c r="B418" s="1" t="s">
        <v>219</v>
      </c>
      <c r="C418" s="37"/>
      <c r="D418" s="38"/>
      <c r="E418" s="1"/>
      <c r="F418" s="2" t="s">
        <v>220</v>
      </c>
      <c r="G418" s="44">
        <f>G419+G426+G430+G428</f>
        <v>1298448</v>
      </c>
      <c r="H418" s="44">
        <f>H419+H426+H430+H428</f>
        <v>555834.59</v>
      </c>
      <c r="I418" s="46">
        <f t="shared" si="10"/>
        <v>0.4280761262676672</v>
      </c>
    </row>
    <row r="419" spans="2:9" ht="15">
      <c r="B419" s="3"/>
      <c r="C419" s="35" t="s">
        <v>221</v>
      </c>
      <c r="D419" s="36"/>
      <c r="E419" s="4"/>
      <c r="F419" s="5" t="s">
        <v>222</v>
      </c>
      <c r="G419" s="14">
        <f>SUM(G420:G425)</f>
        <v>788220</v>
      </c>
      <c r="H419" s="14">
        <f>SUM(H420:H425)</f>
        <v>329108.89</v>
      </c>
      <c r="I419" s="78">
        <f t="shared" si="10"/>
        <v>0.41753430514323414</v>
      </c>
    </row>
    <row r="420" spans="2:9" ht="22.5">
      <c r="B420" s="6"/>
      <c r="C420" s="33"/>
      <c r="D420" s="34"/>
      <c r="E420" s="7" t="s">
        <v>223</v>
      </c>
      <c r="F420" s="8" t="s">
        <v>224</v>
      </c>
      <c r="G420" s="51">
        <v>478000</v>
      </c>
      <c r="H420" s="12">
        <v>247000</v>
      </c>
      <c r="I420" s="45">
        <f t="shared" si="10"/>
        <v>0.5167364016736402</v>
      </c>
    </row>
    <row r="421" spans="2:9" ht="12.75">
      <c r="B421" s="6"/>
      <c r="C421" s="31"/>
      <c r="D421" s="32"/>
      <c r="E421" s="7" t="s">
        <v>33</v>
      </c>
      <c r="F421" s="8" t="s">
        <v>34</v>
      </c>
      <c r="G421" s="51">
        <v>28900</v>
      </c>
      <c r="H421" s="12">
        <v>9470.14</v>
      </c>
      <c r="I421" s="45">
        <f t="shared" si="10"/>
        <v>0.3276865051903114</v>
      </c>
    </row>
    <row r="422" spans="2:9" ht="12.75">
      <c r="B422" s="6"/>
      <c r="C422" s="31"/>
      <c r="D422" s="32"/>
      <c r="E422" s="7" t="s">
        <v>39</v>
      </c>
      <c r="F422" s="8" t="s">
        <v>40</v>
      </c>
      <c r="G422" s="51">
        <v>76250</v>
      </c>
      <c r="H422" s="12">
        <v>16649.95</v>
      </c>
      <c r="I422" s="45">
        <f t="shared" si="10"/>
        <v>0.21836</v>
      </c>
    </row>
    <row r="423" spans="2:9" ht="12.75">
      <c r="B423" s="6"/>
      <c r="C423" s="31"/>
      <c r="D423" s="32"/>
      <c r="E423" s="7" t="s">
        <v>15</v>
      </c>
      <c r="F423" s="8" t="s">
        <v>16</v>
      </c>
      <c r="G423" s="51">
        <v>152670</v>
      </c>
      <c r="H423" s="12">
        <v>55633.37</v>
      </c>
      <c r="I423" s="45">
        <f t="shared" si="10"/>
        <v>0.3644027641317875</v>
      </c>
    </row>
    <row r="424" spans="2:9" ht="22.5">
      <c r="B424" s="6"/>
      <c r="C424" s="31"/>
      <c r="D424" s="32"/>
      <c r="E424" s="7" t="s">
        <v>79</v>
      </c>
      <c r="F424" s="8" t="s">
        <v>80</v>
      </c>
      <c r="G424" s="51">
        <v>400</v>
      </c>
      <c r="H424" s="12">
        <v>168</v>
      </c>
      <c r="I424" s="45">
        <f t="shared" si="10"/>
        <v>0.42</v>
      </c>
    </row>
    <row r="425" spans="2:9" ht="22.5">
      <c r="B425" s="6"/>
      <c r="C425" s="31"/>
      <c r="D425" s="32"/>
      <c r="E425" s="7" t="s">
        <v>19</v>
      </c>
      <c r="F425" s="8" t="s">
        <v>20</v>
      </c>
      <c r="G425" s="51">
        <v>52000</v>
      </c>
      <c r="H425" s="12">
        <v>187.43</v>
      </c>
      <c r="I425" s="45">
        <f t="shared" si="10"/>
        <v>0.003604423076923077</v>
      </c>
    </row>
    <row r="426" spans="2:9" ht="15">
      <c r="B426" s="3"/>
      <c r="C426" s="35" t="s">
        <v>225</v>
      </c>
      <c r="D426" s="36"/>
      <c r="E426" s="4"/>
      <c r="F426" s="5" t="s">
        <v>226</v>
      </c>
      <c r="G426" s="14">
        <f>SUM(G427:G427)</f>
        <v>305900</v>
      </c>
      <c r="H426" s="14">
        <f>SUM(H427:H427)</f>
        <v>152950</v>
      </c>
      <c r="I426" s="78">
        <f t="shared" si="10"/>
        <v>0.5</v>
      </c>
    </row>
    <row r="427" spans="2:9" ht="22.5">
      <c r="B427" s="6"/>
      <c r="C427" s="33"/>
      <c r="D427" s="34"/>
      <c r="E427" s="7" t="s">
        <v>223</v>
      </c>
      <c r="F427" s="8" t="s">
        <v>224</v>
      </c>
      <c r="G427" s="51">
        <v>305900</v>
      </c>
      <c r="H427" s="12">
        <v>152950</v>
      </c>
      <c r="I427" s="45">
        <f t="shared" si="10"/>
        <v>0.5</v>
      </c>
    </row>
    <row r="428" spans="2:9" ht="15">
      <c r="B428" s="6"/>
      <c r="C428" s="62" t="s">
        <v>269</v>
      </c>
      <c r="D428" s="36"/>
      <c r="E428" s="4"/>
      <c r="F428" s="63" t="s">
        <v>271</v>
      </c>
      <c r="G428" s="14">
        <f>SUM(G429:G429)</f>
        <v>46830</v>
      </c>
      <c r="H428" s="14">
        <f>SUM(H429:H429)</f>
        <v>0</v>
      </c>
      <c r="I428" s="78">
        <f>H428/G428</f>
        <v>0</v>
      </c>
    </row>
    <row r="429" spans="2:9" ht="56.25">
      <c r="B429" s="6"/>
      <c r="C429" s="33"/>
      <c r="D429" s="34"/>
      <c r="E429" s="60" t="s">
        <v>270</v>
      </c>
      <c r="F429" s="61" t="s">
        <v>272</v>
      </c>
      <c r="G429" s="51">
        <v>46830</v>
      </c>
      <c r="H429" s="12">
        <v>0</v>
      </c>
      <c r="I429" s="45">
        <f>H429/G429</f>
        <v>0</v>
      </c>
    </row>
    <row r="430" spans="2:9" ht="15">
      <c r="B430" s="3"/>
      <c r="C430" s="35" t="s">
        <v>227</v>
      </c>
      <c r="D430" s="36"/>
      <c r="E430" s="4"/>
      <c r="F430" s="5" t="s">
        <v>26</v>
      </c>
      <c r="G430" s="14">
        <f>SUM(G431:G437)</f>
        <v>157498</v>
      </c>
      <c r="H430" s="14">
        <f>SUM(H431:H437)</f>
        <v>73775.7</v>
      </c>
      <c r="I430" s="78">
        <f t="shared" si="10"/>
        <v>0.4684230910868709</v>
      </c>
    </row>
    <row r="431" spans="2:9" ht="12.75">
      <c r="B431" s="6"/>
      <c r="C431" s="33"/>
      <c r="D431" s="34"/>
      <c r="E431" s="7" t="s">
        <v>29</v>
      </c>
      <c r="F431" s="8" t="s">
        <v>30</v>
      </c>
      <c r="G431" s="51">
        <v>1388</v>
      </c>
      <c r="H431" s="12">
        <v>832.29</v>
      </c>
      <c r="I431" s="45">
        <f t="shared" si="10"/>
        <v>0.5996325648414985</v>
      </c>
    </row>
    <row r="432" spans="2:9" ht="12.75">
      <c r="B432" s="6"/>
      <c r="C432" s="31"/>
      <c r="D432" s="32"/>
      <c r="E432" s="7" t="s">
        <v>69</v>
      </c>
      <c r="F432" s="8" t="s">
        <v>70</v>
      </c>
      <c r="G432" s="51">
        <v>16762.5</v>
      </c>
      <c r="H432" s="12">
        <v>9159.6</v>
      </c>
      <c r="I432" s="45">
        <f t="shared" si="10"/>
        <v>0.5464340044742729</v>
      </c>
    </row>
    <row r="433" spans="2:9" ht="12.75">
      <c r="B433" s="6"/>
      <c r="C433" s="31"/>
      <c r="D433" s="32"/>
      <c r="E433" s="7" t="s">
        <v>33</v>
      </c>
      <c r="F433" s="8" t="s">
        <v>34</v>
      </c>
      <c r="G433" s="51">
        <v>58911</v>
      </c>
      <c r="H433" s="12">
        <v>15995.3</v>
      </c>
      <c r="I433" s="45">
        <f t="shared" si="10"/>
        <v>0.27151635517984757</v>
      </c>
    </row>
    <row r="434" spans="2:9" ht="12.75">
      <c r="B434" s="6"/>
      <c r="C434" s="31"/>
      <c r="D434" s="32"/>
      <c r="E434" s="7" t="s">
        <v>13</v>
      </c>
      <c r="F434" s="8" t="s">
        <v>14</v>
      </c>
      <c r="G434" s="51">
        <v>55886.5</v>
      </c>
      <c r="H434" s="12">
        <v>39533.64</v>
      </c>
      <c r="I434" s="45">
        <f t="shared" si="10"/>
        <v>0.7073915883084466</v>
      </c>
    </row>
    <row r="435" spans="2:9" ht="12.75">
      <c r="B435" s="6"/>
      <c r="C435" s="31"/>
      <c r="D435" s="32"/>
      <c r="E435" s="60" t="s">
        <v>39</v>
      </c>
      <c r="F435" s="61" t="s">
        <v>40</v>
      </c>
      <c r="G435" s="51">
        <v>500</v>
      </c>
      <c r="H435" s="12">
        <v>0</v>
      </c>
      <c r="I435" s="45">
        <f t="shared" si="10"/>
        <v>0</v>
      </c>
    </row>
    <row r="436" spans="2:9" ht="12.75">
      <c r="B436" s="6"/>
      <c r="C436" s="31"/>
      <c r="D436" s="32"/>
      <c r="E436" s="7" t="s">
        <v>15</v>
      </c>
      <c r="F436" s="8" t="s">
        <v>16</v>
      </c>
      <c r="G436" s="51">
        <v>17749</v>
      </c>
      <c r="H436" s="12">
        <v>5362.87</v>
      </c>
      <c r="I436" s="45">
        <f t="shared" si="10"/>
        <v>0.3021505436926024</v>
      </c>
    </row>
    <row r="437" spans="2:9" ht="22.5">
      <c r="B437" s="6"/>
      <c r="C437" s="29"/>
      <c r="D437" s="30"/>
      <c r="E437" s="7" t="s">
        <v>79</v>
      </c>
      <c r="F437" s="8" t="s">
        <v>80</v>
      </c>
      <c r="G437" s="51">
        <v>6301</v>
      </c>
      <c r="H437" s="12">
        <v>2892</v>
      </c>
      <c r="I437" s="45">
        <f t="shared" si="10"/>
        <v>0.458974765910173</v>
      </c>
    </row>
    <row r="438" spans="2:9" ht="12.75">
      <c r="B438" s="1" t="s">
        <v>228</v>
      </c>
      <c r="C438" s="37"/>
      <c r="D438" s="38"/>
      <c r="E438" s="1"/>
      <c r="F438" s="2" t="s">
        <v>229</v>
      </c>
      <c r="G438" s="44">
        <f>G439+G448+G452</f>
        <v>268690</v>
      </c>
      <c r="H438" s="44">
        <f>H439+H448+H452</f>
        <v>131420.21</v>
      </c>
      <c r="I438" s="46">
        <f t="shared" si="10"/>
        <v>0.489114630243031</v>
      </c>
    </row>
    <row r="439" spans="2:9" ht="15">
      <c r="B439" s="3"/>
      <c r="C439" s="35" t="s">
        <v>230</v>
      </c>
      <c r="D439" s="36"/>
      <c r="E439" s="4"/>
      <c r="F439" s="5" t="s">
        <v>231</v>
      </c>
      <c r="G439" s="14">
        <f>SUM(G440:G447)</f>
        <v>168990</v>
      </c>
      <c r="H439" s="14">
        <f>SUM(H440:H447)</f>
        <v>48194.95</v>
      </c>
      <c r="I439" s="78">
        <f t="shared" si="10"/>
        <v>0.28519409432510795</v>
      </c>
    </row>
    <row r="440" spans="2:9" ht="12.75">
      <c r="B440" s="6"/>
      <c r="C440" s="33"/>
      <c r="D440" s="34"/>
      <c r="E440" s="7" t="s">
        <v>29</v>
      </c>
      <c r="F440" s="8" t="s">
        <v>30</v>
      </c>
      <c r="G440" s="51">
        <v>3355</v>
      </c>
      <c r="H440" s="12">
        <v>1489.88</v>
      </c>
      <c r="I440" s="45">
        <f t="shared" si="10"/>
        <v>0.4440774962742176</v>
      </c>
    </row>
    <row r="441" spans="2:9" ht="12.75">
      <c r="B441" s="6"/>
      <c r="C441" s="31"/>
      <c r="D441" s="32"/>
      <c r="E441" s="7" t="s">
        <v>31</v>
      </c>
      <c r="F441" s="8" t="s">
        <v>32</v>
      </c>
      <c r="G441" s="51">
        <v>490</v>
      </c>
      <c r="H441" s="12">
        <v>215.64</v>
      </c>
      <c r="I441" s="45">
        <f t="shared" si="10"/>
        <v>0.4400816326530612</v>
      </c>
    </row>
    <row r="442" spans="2:9" ht="12.75">
      <c r="B442" s="6"/>
      <c r="C442" s="31"/>
      <c r="D442" s="32"/>
      <c r="E442" s="7" t="s">
        <v>69</v>
      </c>
      <c r="F442" s="8" t="s">
        <v>70</v>
      </c>
      <c r="G442" s="51">
        <v>19800</v>
      </c>
      <c r="H442" s="12">
        <v>8800</v>
      </c>
      <c r="I442" s="45">
        <f t="shared" si="10"/>
        <v>0.4444444444444444</v>
      </c>
    </row>
    <row r="443" spans="2:9" ht="12.75">
      <c r="B443" s="6"/>
      <c r="C443" s="31"/>
      <c r="D443" s="32"/>
      <c r="E443" s="7" t="s">
        <v>33</v>
      </c>
      <c r="F443" s="8" t="s">
        <v>34</v>
      </c>
      <c r="G443" s="51">
        <v>19220</v>
      </c>
      <c r="H443" s="12">
        <v>8442.34</v>
      </c>
      <c r="I443" s="45">
        <f t="shared" si="10"/>
        <v>0.4392476586888658</v>
      </c>
    </row>
    <row r="444" spans="2:9" ht="12.75">
      <c r="B444" s="6"/>
      <c r="C444" s="31"/>
      <c r="D444" s="32"/>
      <c r="E444" s="7" t="s">
        <v>13</v>
      </c>
      <c r="F444" s="8" t="s">
        <v>14</v>
      </c>
      <c r="G444" s="51">
        <v>21225</v>
      </c>
      <c r="H444" s="12">
        <v>13268.21</v>
      </c>
      <c r="I444" s="45">
        <f t="shared" si="10"/>
        <v>0.6251217903415783</v>
      </c>
    </row>
    <row r="445" spans="2:9" ht="12.75">
      <c r="B445" s="6"/>
      <c r="C445" s="31"/>
      <c r="D445" s="32"/>
      <c r="E445" s="7" t="s">
        <v>39</v>
      </c>
      <c r="F445" s="8" t="s">
        <v>40</v>
      </c>
      <c r="G445" s="51">
        <v>27100</v>
      </c>
      <c r="H445" s="12">
        <v>0</v>
      </c>
      <c r="I445" s="45">
        <f t="shared" si="10"/>
        <v>0</v>
      </c>
    </row>
    <row r="446" spans="2:9" ht="12.75">
      <c r="B446" s="6"/>
      <c r="C446" s="31"/>
      <c r="D446" s="32"/>
      <c r="E446" s="7" t="s">
        <v>15</v>
      </c>
      <c r="F446" s="8" t="s">
        <v>16</v>
      </c>
      <c r="G446" s="51">
        <v>76480</v>
      </c>
      <c r="H446" s="12">
        <v>15318.88</v>
      </c>
      <c r="I446" s="45">
        <f t="shared" si="10"/>
        <v>0.2002991631799163</v>
      </c>
    </row>
    <row r="447" spans="2:9" ht="22.5">
      <c r="B447" s="6"/>
      <c r="C447" s="31"/>
      <c r="D447" s="32"/>
      <c r="E447" s="7" t="s">
        <v>79</v>
      </c>
      <c r="F447" s="8" t="s">
        <v>80</v>
      </c>
      <c r="G447" s="51">
        <v>1320</v>
      </c>
      <c r="H447" s="12">
        <v>660</v>
      </c>
      <c r="I447" s="45">
        <f t="shared" si="10"/>
        <v>0.5</v>
      </c>
    </row>
    <row r="448" spans="2:9" ht="15">
      <c r="B448" s="3"/>
      <c r="C448" s="35" t="s">
        <v>232</v>
      </c>
      <c r="D448" s="36"/>
      <c r="E448" s="4"/>
      <c r="F448" s="5" t="s">
        <v>233</v>
      </c>
      <c r="G448" s="14">
        <f>SUM(G449:G451)</f>
        <v>95700</v>
      </c>
      <c r="H448" s="14">
        <f>SUM(H449:H451)</f>
        <v>82469.41</v>
      </c>
      <c r="I448" s="78">
        <f t="shared" si="10"/>
        <v>0.8617493207941485</v>
      </c>
    </row>
    <row r="449" spans="2:9" ht="33.75">
      <c r="B449" s="6"/>
      <c r="C449" s="33"/>
      <c r="D449" s="34"/>
      <c r="E449" s="7" t="s">
        <v>98</v>
      </c>
      <c r="F449" s="8" t="s">
        <v>99</v>
      </c>
      <c r="G449" s="51">
        <v>75500</v>
      </c>
      <c r="H449" s="12">
        <v>72600</v>
      </c>
      <c r="I449" s="45">
        <f t="shared" si="10"/>
        <v>0.9615894039735099</v>
      </c>
    </row>
    <row r="450" spans="2:9" ht="12.75">
      <c r="B450" s="6"/>
      <c r="C450" s="31"/>
      <c r="D450" s="32"/>
      <c r="E450" s="7" t="s">
        <v>33</v>
      </c>
      <c r="F450" s="8" t="s">
        <v>34</v>
      </c>
      <c r="G450" s="51">
        <v>5000</v>
      </c>
      <c r="H450" s="12">
        <v>3147.77</v>
      </c>
      <c r="I450" s="45">
        <f t="shared" si="10"/>
        <v>0.629554</v>
      </c>
    </row>
    <row r="451" spans="2:9" ht="12.75">
      <c r="B451" s="6"/>
      <c r="C451" s="29"/>
      <c r="D451" s="30"/>
      <c r="E451" s="7" t="s">
        <v>15</v>
      </c>
      <c r="F451" s="8" t="s">
        <v>16</v>
      </c>
      <c r="G451" s="51">
        <v>15200</v>
      </c>
      <c r="H451" s="12">
        <v>6721.64</v>
      </c>
      <c r="I451" s="45">
        <f t="shared" si="10"/>
        <v>0.44221315789473686</v>
      </c>
    </row>
    <row r="452" spans="2:9" ht="15">
      <c r="B452" s="3"/>
      <c r="C452" s="35" t="s">
        <v>234</v>
      </c>
      <c r="D452" s="36"/>
      <c r="E452" s="4"/>
      <c r="F452" s="5" t="s">
        <v>26</v>
      </c>
      <c r="G452" s="14">
        <f>SUM(G453:G454)</f>
        <v>4000</v>
      </c>
      <c r="H452" s="14">
        <f>SUM(H453:H454)</f>
        <v>755.85</v>
      </c>
      <c r="I452" s="78">
        <f t="shared" si="10"/>
        <v>0.1889625</v>
      </c>
    </row>
    <row r="453" spans="2:9" ht="12.75">
      <c r="B453" s="6"/>
      <c r="C453" s="33"/>
      <c r="D453" s="34"/>
      <c r="E453" s="7" t="s">
        <v>13</v>
      </c>
      <c r="F453" s="8" t="s">
        <v>14</v>
      </c>
      <c r="G453" s="51">
        <v>3000</v>
      </c>
      <c r="H453" s="12">
        <v>589.85</v>
      </c>
      <c r="I453" s="45">
        <f t="shared" si="10"/>
        <v>0.19661666666666666</v>
      </c>
    </row>
    <row r="454" spans="2:9" ht="12.75">
      <c r="B454" s="6"/>
      <c r="C454" s="31"/>
      <c r="D454" s="32"/>
      <c r="E454" s="7" t="s">
        <v>15</v>
      </c>
      <c r="F454" s="8" t="s">
        <v>16</v>
      </c>
      <c r="G454" s="51">
        <v>1000</v>
      </c>
      <c r="H454" s="12">
        <v>166</v>
      </c>
      <c r="I454" s="45">
        <f t="shared" si="10"/>
        <v>0.166</v>
      </c>
    </row>
    <row r="455" spans="2:9" ht="5.25" customHeight="1">
      <c r="B455" s="26"/>
      <c r="C455" s="27"/>
      <c r="D455" s="27"/>
      <c r="E455" s="28"/>
      <c r="F455" s="25"/>
      <c r="G455" s="53"/>
      <c r="I455" s="45"/>
    </row>
    <row r="456" spans="2:9" ht="23.25" customHeight="1">
      <c r="B456" s="93" t="s">
        <v>274</v>
      </c>
      <c r="C456" s="94"/>
      <c r="D456" s="94"/>
      <c r="E456" s="94"/>
      <c r="F456" s="95"/>
      <c r="G456" s="17">
        <f>G5+G21+G30+G35+G38+G98+G101+G124+G128+G133+G243+G263+G300+G305+G325+G370+G418+G438</f>
        <v>34884360.09</v>
      </c>
      <c r="H456" s="17">
        <f>H5+H21+H30+H35+H38+H98+H101+H124+H128+H133+H243+H263+H300+H305+H325+H370+H418+H438</f>
        <v>14706775.270000001</v>
      </c>
      <c r="I456" s="48">
        <f t="shared" si="10"/>
        <v>0.42158649985429614</v>
      </c>
    </row>
    <row r="459" spans="2:4" ht="12.75">
      <c r="B459" s="21"/>
      <c r="C459" s="22"/>
      <c r="D459" s="20"/>
    </row>
    <row r="460" spans="2:4" ht="12.75">
      <c r="B460" s="23"/>
      <c r="C460" s="24"/>
      <c r="D460" s="20"/>
    </row>
  </sheetData>
  <mergeCells count="14">
    <mergeCell ref="G1:I1"/>
    <mergeCell ref="B22:B29"/>
    <mergeCell ref="C32:D34"/>
    <mergeCell ref="C75:D91"/>
    <mergeCell ref="B129:B132"/>
    <mergeCell ref="B456:F456"/>
    <mergeCell ref="C314:D318"/>
    <mergeCell ref="C261:D262"/>
    <mergeCell ref="C402:D404"/>
    <mergeCell ref="C406:D417"/>
    <mergeCell ref="C374:D387"/>
    <mergeCell ref="C364:D367"/>
    <mergeCell ref="C346:D360"/>
    <mergeCell ref="C327:D34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2017-07-21T10:50:13Z</cp:lastPrinted>
  <dcterms:modified xsi:type="dcterms:W3CDTF">2017-08-22T08:48:03Z</dcterms:modified>
  <cp:category/>
  <cp:version/>
  <cp:contentType/>
  <cp:contentStatus/>
</cp:coreProperties>
</file>